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Пользователь\Desktop\МОИ ДОКУМЕНТЫ\ЛЕСНАЯ СЕРТИФИКАЦИЯ\ОТЧЁТЫ по мониторингу\За 2020 год\окончательная версия отчёты\"/>
    </mc:Choice>
  </mc:AlternateContent>
  <xr:revisionPtr revIDLastSave="0" documentId="13_ncr:1_{2BF22507-F623-48E0-9A0A-B8E108350E0B}" xr6:coauthVersionLast="46" xr6:coauthVersionMax="46" xr10:uidLastSave="{00000000-0000-0000-0000-000000000000}"/>
  <bookViews>
    <workbookView xWindow="-120" yWindow="-120" windowWidth="29040" windowHeight="15840" tabRatio="952" firstSheet="2" activeTab="2" xr2:uid="{00000000-000D-0000-FFFF-FFFF00000000}"/>
  </bookViews>
  <sheets>
    <sheet name="1270 Верхнетоемское" sheetId="1" r:id="rId1"/>
    <sheet name="1278 Шенкурское" sheetId="2" r:id="rId2"/>
    <sheet name="1279 Устьянское" sheetId="3" r:id="rId3"/>
    <sheet name="04-01-1116-2012 Тарнога" sheetId="5" r:id="rId4"/>
    <sheet name="1373 Устьянское" sheetId="4" r:id="rId5"/>
    <sheet name="2046 Устьянское" sheetId="9" r:id="rId6"/>
    <sheet name="2047 Устьянское" sheetId="10" r:id="rId7"/>
    <sheet name="2048 Устьянское" sheetId="11" r:id="rId8"/>
    <sheet name="1913 Вельское" sheetId="16" r:id="rId9"/>
    <sheet name="2045 Вельское" sheetId="15" r:id="rId10"/>
    <sheet name="1399 Вельское" sheetId="14" r:id="rId11"/>
    <sheet name="437 Вельское" sheetId="13" r:id="rId12"/>
    <sheet name="1903 Шенкурское" sheetId="17" r:id="rId13"/>
    <sheet name="418 Шенкурское" sheetId="18" r:id="rId14"/>
    <sheet name="1912 Няндомское" sheetId="12" r:id="rId15"/>
  </sheets>
  <definedNames>
    <definedName name="_xlnm._FilterDatabase" localSheetId="0" hidden="1">'1270 Верхнетоемское'!$A$5:$D$110</definedName>
    <definedName name="_xlnm.Print_Area" localSheetId="0">'1270 Верхнетоемское'!$A$1:$D$113</definedName>
    <definedName name="_xlnm.Print_Area" localSheetId="1">'1278 Шенкурское'!$A$1:$D$113</definedName>
    <definedName name="_xlnm.Print_Area" localSheetId="2">'1279 Устьянское'!$A$1:$D$113</definedName>
    <definedName name="_xlnm.Print_Area" localSheetId="7">'2048 Устьянское'!$A$1:$D$109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5" l="1"/>
  <c r="C70" i="2"/>
  <c r="C70" i="1"/>
  <c r="C82" i="15" l="1"/>
  <c r="C72" i="12" l="1"/>
  <c r="C67" i="12"/>
  <c r="C67" i="18"/>
  <c r="C82" i="18"/>
  <c r="C82" i="13" l="1"/>
  <c r="C67" i="13"/>
  <c r="C67" i="15"/>
  <c r="C61" i="15"/>
  <c r="C74" i="16"/>
  <c r="C73" i="16"/>
  <c r="C83" i="16"/>
  <c r="C95" i="11" l="1"/>
  <c r="C73" i="11"/>
  <c r="C64" i="11"/>
  <c r="C72" i="4" l="1"/>
  <c r="C70" i="4" s="1"/>
  <c r="C72" i="5" l="1"/>
  <c r="C94" i="3"/>
  <c r="C97" i="3"/>
  <c r="C84" i="3"/>
  <c r="C72" i="3"/>
  <c r="C40" i="3"/>
  <c r="C94" i="2" l="1"/>
  <c r="C72" i="2"/>
  <c r="C72" i="1"/>
  <c r="C64" i="10" l="1"/>
  <c r="C64" i="9"/>
  <c r="C63" i="4"/>
  <c r="C63" i="5"/>
  <c r="C63" i="3"/>
  <c r="C63" i="2"/>
  <c r="C63" i="1"/>
  <c r="C68" i="1"/>
  <c r="C32" i="1"/>
  <c r="C82" i="12"/>
  <c r="C68" i="12"/>
  <c r="C61" i="12"/>
  <c r="C37" i="12"/>
  <c r="C30" i="12"/>
  <c r="C29" i="12"/>
  <c r="C15" i="12"/>
  <c r="C10" i="12"/>
  <c r="C60" i="18"/>
  <c r="C30" i="18"/>
  <c r="C29" i="18"/>
  <c r="C15" i="18"/>
  <c r="C10" i="18"/>
  <c r="C68" i="17"/>
  <c r="C60" i="17" s="1"/>
  <c r="C30" i="17"/>
  <c r="C29" i="17"/>
  <c r="C15" i="17"/>
  <c r="C10" i="17"/>
  <c r="C72" i="13"/>
  <c r="C68" i="13"/>
  <c r="C61" i="13"/>
  <c r="C30" i="13"/>
  <c r="C29" i="13"/>
  <c r="C15" i="13"/>
  <c r="C10" i="13"/>
  <c r="C81" i="14"/>
  <c r="C67" i="14"/>
  <c r="C59" i="14" s="1"/>
  <c r="C29" i="14"/>
  <c r="C28" i="14"/>
  <c r="C15" i="14"/>
  <c r="C10" i="14"/>
  <c r="C68" i="15"/>
  <c r="C60" i="15" s="1"/>
  <c r="C30" i="15"/>
  <c r="C29" i="15"/>
  <c r="C15" i="15"/>
  <c r="C10" i="15"/>
  <c r="C69" i="16"/>
  <c r="C66" i="16"/>
  <c r="C62" i="16"/>
  <c r="C31" i="16"/>
  <c r="C30" i="16"/>
  <c r="C15" i="16"/>
  <c r="C10" i="16"/>
  <c r="C60" i="12" l="1"/>
  <c r="C60" i="13"/>
  <c r="C61" i="16"/>
  <c r="C95" i="5"/>
  <c r="C94" i="1" l="1"/>
  <c r="C32" i="5" l="1"/>
  <c r="C32" i="3"/>
  <c r="C32" i="10" l="1"/>
  <c r="C95" i="9"/>
  <c r="C32" i="9"/>
  <c r="C31" i="1" l="1"/>
  <c r="C31" i="11" l="1"/>
  <c r="C74" i="1" l="1"/>
  <c r="C73" i="1" s="1"/>
  <c r="C62" i="1" s="1"/>
  <c r="C71" i="11" l="1"/>
  <c r="C69" i="11"/>
  <c r="C69" i="10"/>
  <c r="C70" i="3" l="1"/>
  <c r="C71" i="10"/>
  <c r="C74" i="4"/>
  <c r="C79" i="4" l="1"/>
  <c r="C68" i="4"/>
  <c r="C73" i="4" l="1"/>
  <c r="C62" i="4" s="1"/>
  <c r="C79" i="5"/>
  <c r="C74" i="5"/>
  <c r="C68" i="5"/>
  <c r="C73" i="5" l="1"/>
  <c r="C62" i="5" s="1"/>
  <c r="C79" i="3"/>
  <c r="C74" i="3"/>
  <c r="C68" i="3"/>
  <c r="C74" i="2"/>
  <c r="C68" i="2"/>
  <c r="C62" i="2" l="1"/>
  <c r="C73" i="3"/>
  <c r="C62" i="3" s="1"/>
  <c r="C73" i="2"/>
  <c r="C75" i="11" l="1"/>
  <c r="C74" i="11" s="1"/>
  <c r="C63" i="11" s="1"/>
  <c r="C32" i="11"/>
  <c r="C15" i="11"/>
  <c r="C10" i="11"/>
  <c r="C75" i="10"/>
  <c r="C74" i="10" s="1"/>
  <c r="C31" i="10"/>
  <c r="C15" i="10"/>
  <c r="C10" i="10"/>
  <c r="C63" i="10" l="1"/>
  <c r="C74" i="9"/>
  <c r="C63" i="9" l="1"/>
  <c r="C31" i="9"/>
  <c r="C15" i="9"/>
  <c r="C10" i="9"/>
  <c r="C19" i="5" l="1"/>
  <c r="C18" i="5"/>
  <c r="C17" i="5"/>
  <c r="C16" i="5"/>
  <c r="C14" i="5"/>
  <c r="C13" i="5"/>
  <c r="C12" i="5"/>
  <c r="C11" i="5"/>
  <c r="C53" i="4"/>
  <c r="C32" i="4"/>
  <c r="C31" i="4"/>
  <c r="C15" i="4"/>
  <c r="C10" i="4"/>
  <c r="C31" i="5" l="1"/>
  <c r="C10" i="5"/>
  <c r="C15" i="5"/>
  <c r="C31" i="3" l="1"/>
  <c r="C15" i="3"/>
  <c r="C10" i="3"/>
  <c r="C31" i="2" l="1"/>
  <c r="C10" i="2"/>
  <c r="C15" i="2"/>
  <c r="C32" i="2"/>
  <c r="C15" i="1"/>
  <c r="C10" i="1"/>
</calcChain>
</file>

<file path=xl/sharedStrings.xml><?xml version="1.0" encoding="utf-8"?>
<sst xmlns="http://schemas.openxmlformats.org/spreadsheetml/2006/main" count="2349" uniqueCount="382">
  <si>
    <t>Ежегодно</t>
  </si>
  <si>
    <t>Рентабельность производства, %</t>
  </si>
  <si>
    <t>Анализ хозяйственных показателей</t>
  </si>
  <si>
    <t>Один раз в пять лет</t>
  </si>
  <si>
    <r>
      <t>·</t>
    </r>
    <r>
      <rPr>
        <sz val="7"/>
        <color theme="1"/>
        <rFont val="Times New Roman"/>
        <family val="1"/>
        <charset val="204"/>
      </rPr>
      <t xml:space="preserve">         </t>
    </r>
    <r>
      <rPr>
        <sz val="12"/>
        <color theme="1"/>
        <rFont val="Times New Roman"/>
        <family val="1"/>
        <charset val="204"/>
      </rPr>
      <t>изменения  численности охотничьих видов (наблюдается / не наблюдается уменьшение)</t>
    </r>
  </si>
  <si>
    <r>
      <t>·</t>
    </r>
    <r>
      <rPr>
        <sz val="7"/>
        <color theme="1"/>
        <rFont val="Times New Roman"/>
        <family val="1"/>
        <charset val="204"/>
      </rPr>
      <t xml:space="preserve">         </t>
    </r>
    <r>
      <rPr>
        <sz val="12"/>
        <color theme="1"/>
        <rFont val="Times New Roman"/>
        <family val="1"/>
        <charset val="204"/>
      </rPr>
      <t>площадь, пройденная           пожаром, га</t>
    </r>
  </si>
  <si>
    <r>
      <t>·</t>
    </r>
    <r>
      <rPr>
        <sz val="7"/>
        <color theme="1"/>
        <rFont val="Times New Roman"/>
        <family val="1"/>
        <charset val="204"/>
      </rPr>
      <t xml:space="preserve">         </t>
    </r>
    <r>
      <rPr>
        <sz val="12"/>
        <color theme="1"/>
        <rFont val="Times New Roman"/>
        <family val="1"/>
        <charset val="204"/>
      </rPr>
      <t>вспышки размножения насекомых-вредителей, га</t>
    </r>
  </si>
  <si>
    <t>Влияние на окружающую     среду:</t>
  </si>
  <si>
    <r>
      <t>·</t>
    </r>
    <r>
      <rPr>
        <sz val="7"/>
        <color theme="1"/>
        <rFont val="Times New Roman"/>
        <family val="1"/>
        <charset val="204"/>
      </rPr>
      <t xml:space="preserve">         </t>
    </r>
    <r>
      <rPr>
        <sz val="12"/>
        <color theme="1"/>
        <rFont val="Times New Roman"/>
        <family val="1"/>
        <charset val="204"/>
      </rPr>
      <t>уничтожение деляночных столбов</t>
    </r>
  </si>
  <si>
    <r>
      <t>·</t>
    </r>
    <r>
      <rPr>
        <sz val="7"/>
        <color theme="1"/>
        <rFont val="Times New Roman"/>
        <family val="1"/>
        <charset val="204"/>
      </rPr>
      <t xml:space="preserve">         </t>
    </r>
    <r>
      <rPr>
        <sz val="12"/>
        <color theme="1"/>
        <rFont val="Times New Roman"/>
        <family val="1"/>
        <charset val="204"/>
      </rPr>
      <t>неокоренная древесина</t>
    </r>
  </si>
  <si>
    <r>
      <t>·</t>
    </r>
    <r>
      <rPr>
        <sz val="7"/>
        <color theme="1"/>
        <rFont val="Times New Roman"/>
        <family val="1"/>
        <charset val="204"/>
      </rPr>
      <t xml:space="preserve">         </t>
    </r>
    <r>
      <rPr>
        <sz val="12"/>
        <color theme="1"/>
        <rFont val="Times New Roman"/>
        <family val="1"/>
        <charset val="204"/>
      </rPr>
      <t>невывезенная древесина</t>
    </r>
  </si>
  <si>
    <r>
      <t>·</t>
    </r>
    <r>
      <rPr>
        <sz val="7"/>
        <color theme="1"/>
        <rFont val="Times New Roman"/>
        <family val="1"/>
        <charset val="204"/>
      </rPr>
      <t xml:space="preserve">         </t>
    </r>
    <r>
      <rPr>
        <sz val="12"/>
        <color theme="1"/>
        <rFont val="Times New Roman"/>
        <family val="1"/>
        <charset val="204"/>
      </rPr>
      <t>завизирная рубка</t>
    </r>
  </si>
  <si>
    <r>
      <t>·</t>
    </r>
    <r>
      <rPr>
        <sz val="7"/>
        <color theme="1"/>
        <rFont val="Times New Roman"/>
        <family val="1"/>
        <charset val="204"/>
      </rPr>
      <t xml:space="preserve">         </t>
    </r>
    <r>
      <rPr>
        <sz val="12"/>
        <color theme="1"/>
        <rFont val="Times New Roman"/>
        <family val="1"/>
        <charset val="204"/>
      </rPr>
      <t>неочистка лесосек</t>
    </r>
  </si>
  <si>
    <r>
      <t>·</t>
    </r>
    <r>
      <rPr>
        <sz val="7"/>
        <color theme="1"/>
        <rFont val="Times New Roman"/>
        <family val="1"/>
        <charset val="204"/>
      </rPr>
      <t xml:space="preserve">         </t>
    </r>
    <r>
      <rPr>
        <b/>
        <sz val="12"/>
        <color theme="1"/>
        <rFont val="Times New Roman"/>
        <family val="1"/>
        <charset val="204"/>
      </rPr>
      <t xml:space="preserve">ЛВПЦ 6 </t>
    </r>
    <r>
      <rPr>
        <sz val="12"/>
        <color theme="1"/>
        <rFont val="Times New Roman"/>
        <family val="1"/>
        <charset val="204"/>
      </rPr>
      <t>Лесные территории, необходимые для сохранения самобытных культурных традиций местного населения</t>
    </r>
  </si>
  <si>
    <r>
      <t>·</t>
    </r>
    <r>
      <rPr>
        <sz val="7"/>
        <color theme="1"/>
        <rFont val="Times New Roman"/>
        <family val="1"/>
        <charset val="204"/>
      </rPr>
      <t xml:space="preserve">         </t>
    </r>
    <r>
      <rPr>
        <b/>
        <sz val="12"/>
        <color theme="1"/>
        <rFont val="Times New Roman"/>
        <family val="1"/>
        <charset val="204"/>
      </rPr>
      <t xml:space="preserve">ЛВПЦ 5 </t>
    </r>
    <r>
      <rPr>
        <sz val="12"/>
        <color theme="1"/>
        <rFont val="Times New Roman"/>
        <family val="1"/>
        <charset val="204"/>
      </rPr>
      <t>(социальные) Лесные территории, необходимые для обеспечения существования местного населения</t>
    </r>
  </si>
  <si>
    <r>
      <t xml:space="preserve">- </t>
    </r>
    <r>
      <rPr>
        <sz val="12"/>
        <color theme="1"/>
        <rFont val="Times New Roman"/>
        <family val="1"/>
        <charset val="204"/>
      </rPr>
      <t>участки, имеющие особое значение для осуществления жизненных циклов позвоночных животных (размножения, выращивания молодняка, нагула, отдыха, миграции и др.)</t>
    </r>
  </si>
  <si>
    <r>
      <t xml:space="preserve">- </t>
    </r>
    <r>
      <rPr>
        <sz val="12"/>
        <color theme="1"/>
        <rFont val="Times New Roman"/>
        <family val="1"/>
        <charset val="204"/>
      </rPr>
      <t>постоянные лесосеменные участки (при наличии)</t>
    </r>
  </si>
  <si>
    <r>
      <t xml:space="preserve">- </t>
    </r>
    <r>
      <rPr>
        <sz val="12"/>
        <color theme="1"/>
        <rFont val="Times New Roman"/>
        <family val="1"/>
        <charset val="204"/>
      </rPr>
      <t>участки с реликтовыми породами</t>
    </r>
  </si>
  <si>
    <r>
      <t xml:space="preserve">- </t>
    </r>
    <r>
      <rPr>
        <sz val="12"/>
        <color theme="1"/>
        <rFont val="Times New Roman"/>
        <family val="1"/>
        <charset val="204"/>
      </rPr>
      <t>берегозащитные водоохранные полосы</t>
    </r>
  </si>
  <si>
    <t>ОЗУ:</t>
  </si>
  <si>
    <t>- нерестоохранные полосы</t>
  </si>
  <si>
    <t>- водоохранные зоны</t>
  </si>
  <si>
    <t>Защитные леса:</t>
  </si>
  <si>
    <r>
      <t>·</t>
    </r>
    <r>
      <rPr>
        <sz val="7"/>
        <color theme="1"/>
        <rFont val="Times New Roman"/>
        <family val="1"/>
        <charset val="204"/>
      </rPr>
      <t xml:space="preserve">         </t>
    </r>
    <r>
      <rPr>
        <b/>
        <sz val="12"/>
        <color theme="1"/>
        <rFont val="Times New Roman"/>
        <family val="1"/>
        <charset val="204"/>
      </rPr>
      <t xml:space="preserve">ЛВПЦ 4 </t>
    </r>
    <r>
      <rPr>
        <sz val="12"/>
        <color theme="1"/>
        <rFont val="Times New Roman"/>
        <family val="1"/>
        <charset val="204"/>
      </rPr>
      <t>Лесные территории, выполняющие особые защитные функции</t>
    </r>
    <r>
      <rPr>
        <b/>
        <sz val="12"/>
        <color theme="1"/>
        <rFont val="Times New Roman"/>
        <family val="1"/>
        <charset val="204"/>
      </rPr>
      <t>:</t>
    </r>
  </si>
  <si>
    <t>- Участки леса с наличием редких экосистем (репрезентативные участки, участки с наличием краснокнижных видов)</t>
  </si>
  <si>
    <t>- Ценные леса</t>
  </si>
  <si>
    <r>
      <t>·</t>
    </r>
    <r>
      <rPr>
        <sz val="7"/>
        <color theme="1"/>
        <rFont val="Times New Roman"/>
        <family val="1"/>
        <charset val="204"/>
      </rPr>
      <t xml:space="preserve">         </t>
    </r>
    <r>
      <rPr>
        <b/>
        <sz val="12"/>
        <color theme="1"/>
        <rFont val="Times New Roman"/>
        <family val="1"/>
        <charset val="204"/>
      </rPr>
      <t>ЛВПЦ 2</t>
    </r>
    <r>
      <rPr>
        <sz val="12"/>
        <color theme="1"/>
        <rFont val="Times New Roman"/>
        <family val="1"/>
        <charset val="204"/>
      </rPr>
      <t xml:space="preserve"> Крупные лесные ландшафты, значимые на мировом, региональном и национальном уровнях</t>
    </r>
    <r>
      <rPr>
        <b/>
        <sz val="12"/>
        <color theme="1"/>
        <rFont val="Times New Roman"/>
        <family val="1"/>
        <charset val="204"/>
      </rPr>
      <t>:</t>
    </r>
  </si>
  <si>
    <r>
      <t>·</t>
    </r>
    <r>
      <rPr>
        <sz val="7"/>
        <color theme="1"/>
        <rFont val="Times New Roman"/>
        <family val="1"/>
        <charset val="204"/>
      </rPr>
      <t xml:space="preserve">         </t>
    </r>
    <r>
      <rPr>
        <b/>
        <sz val="12"/>
        <color theme="1"/>
        <rFont val="Times New Roman"/>
        <family val="1"/>
        <charset val="204"/>
      </rPr>
      <t>ЛВПЦ 1</t>
    </r>
    <r>
      <rPr>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</si>
  <si>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Площадь ЛВПЦ, га, в том числе:</t>
  </si>
  <si>
    <t>Территории с ограничением режима лесопользования:</t>
  </si>
  <si>
    <t>-</t>
  </si>
  <si>
    <t>Площадь рубок  спелых и перестойных насаждений,  га:</t>
  </si>
  <si>
    <t>Объем рубок по уходу за лесом, м3/ тыс. руб.:</t>
  </si>
  <si>
    <t>2.3</t>
  </si>
  <si>
    <r>
      <t>Объем рубок в спелых и перестойных насаждениях, тыс. м</t>
    </r>
    <r>
      <rPr>
        <b/>
        <vertAlign val="superscript"/>
        <sz val="12"/>
        <color theme="1"/>
        <rFont val="Times New Roman"/>
        <family val="1"/>
        <charset val="204"/>
      </rPr>
      <t>3</t>
    </r>
  </si>
  <si>
    <t>2.2</t>
  </si>
  <si>
    <r>
      <t>Объем заготовки по основным породам, тыс. м</t>
    </r>
    <r>
      <rPr>
        <vertAlign val="superscript"/>
        <sz val="12"/>
        <color theme="1"/>
        <rFont val="Times New Roman"/>
        <family val="1"/>
        <charset val="204"/>
      </rPr>
      <t>3</t>
    </r>
  </si>
  <si>
    <t>2.1</t>
  </si>
  <si>
    <r>
      <t>Объем заготовки, тыс. м</t>
    </r>
    <r>
      <rPr>
        <b/>
        <vertAlign val="superscript"/>
        <sz val="12"/>
        <color theme="1"/>
        <rFont val="Times New Roman"/>
        <family val="1"/>
        <charset val="204"/>
      </rPr>
      <t>3</t>
    </r>
  </si>
  <si>
    <r>
      <t>Запас, всего, тыс. м</t>
    </r>
    <r>
      <rPr>
        <b/>
        <vertAlign val="superscript"/>
        <sz val="12"/>
        <color theme="1"/>
        <rFont val="Times New Roman"/>
        <family val="1"/>
        <charset val="204"/>
      </rPr>
      <t>3</t>
    </r>
    <r>
      <rPr>
        <b/>
        <sz val="12"/>
        <color theme="1"/>
        <rFont val="Times New Roman"/>
        <family val="1"/>
        <charset val="204"/>
      </rPr>
      <t>,
в том числе:</t>
    </r>
  </si>
  <si>
    <t>1.5</t>
  </si>
  <si>
    <t>1.4</t>
  </si>
  <si>
    <t>Средний бонитет насаждения</t>
  </si>
  <si>
    <t>1.3</t>
  </si>
  <si>
    <t>Средний возраст насаждения, лет</t>
  </si>
  <si>
    <t>1.2</t>
  </si>
  <si>
    <t>4,4Б3,0Е1,4С1,2Ос+П,Олса,Ив,К</t>
  </si>
  <si>
    <t xml:space="preserve">Средний состав насаждения </t>
  </si>
  <si>
    <t>1.1</t>
  </si>
  <si>
    <t xml:space="preserve">1 раз в 10 лет </t>
  </si>
  <si>
    <t>Лесоводственные показатели:</t>
  </si>
  <si>
    <t>Периодичность</t>
  </si>
  <si>
    <t>Мероприятия по сбору данных</t>
  </si>
  <si>
    <t>Показатели</t>
  </si>
  <si>
    <t>№ п.п.</t>
  </si>
  <si>
    <t>Таблица 1</t>
  </si>
  <si>
    <t>(Договор аренды № 1270 от 12.03.2012г.)</t>
  </si>
  <si>
    <t>· молодняков</t>
  </si>
  <si>
    <t>· средневозрастных</t>
  </si>
  <si>
    <t>· приспевающих</t>
  </si>
  <si>
    <t>· спелых и перестойных</t>
  </si>
  <si>
    <t>· расчетный</t>
  </si>
  <si>
    <t>· % освоения расчетной лесосеки</t>
  </si>
  <si>
    <t>· Сосна</t>
  </si>
  <si>
    <t>· Ель</t>
  </si>
  <si>
    <t>· Береза</t>
  </si>
  <si>
    <t>· Осина</t>
  </si>
  <si>
    <t>· Прочие (ольха, ива)</t>
  </si>
  <si>
    <t>· фактический</t>
  </si>
  <si>
    <t>· всего, в том числе:</t>
  </si>
  <si>
    <t>· сплошные рубки</t>
  </si>
  <si>
    <t>· Всего, га, в том числе:</t>
  </si>
  <si>
    <t>· создание лесных культур</t>
  </si>
  <si>
    <t>· естественное заращивание</t>
  </si>
  <si>
    <t>· содействие естественному возобновлению</t>
  </si>
  <si>
    <t>(Договор аренды № 1278 от 12.03.2012г.)</t>
  </si>
  <si>
    <t>4,0Е3,4С2,0Б0,6Ос+Л,Олса,П</t>
  </si>
  <si>
    <t>0/0</t>
  </si>
  <si>
    <t>(Договор аренды № 1279 от 12.03.2012г.)</t>
  </si>
  <si>
    <t>4,6Б3,4Е1,0Ос0,9С0,1Олса+П,Ив,К,Л</t>
  </si>
  <si>
    <t>(Договор аренды № 1373 от 14.08.2012г.)</t>
  </si>
  <si>
    <t>3,9Б2,5Е2,5С1,1Ос</t>
  </si>
  <si>
    <t>(Договор аренды № 04-01-11/16-2012 от 16.07.2012г.)</t>
  </si>
  <si>
    <t>4Б3,0С2,0Е1,0Ос</t>
  </si>
  <si>
    <t>· Лиственница</t>
  </si>
  <si>
    <t>(Договор аренды № 2046 от 16.12.2016г.)</t>
  </si>
  <si>
    <t xml:space="preserve"> - запретные полосы лесов, расположенных вдоль водных объектов</t>
  </si>
  <si>
    <t>защитные полосы лесов, расположенные вдоль железнодорожных путей общего пользования</t>
  </si>
  <si>
    <r>
      <t>·</t>
    </r>
    <r>
      <rPr>
        <sz val="7"/>
        <color theme="1"/>
        <rFont val="Times New Roman"/>
        <family val="1"/>
        <charset val="204"/>
      </rPr>
      <t> </t>
    </r>
    <r>
      <rPr>
        <sz val="12"/>
        <color theme="1"/>
        <rFont val="Times New Roman"/>
        <family val="1"/>
        <charset val="204"/>
      </rPr>
      <t>устройство минерализованных полос, км/тыс. руб.</t>
    </r>
  </si>
  <si>
    <r>
      <t>·</t>
    </r>
    <r>
      <rPr>
        <sz val="7"/>
        <color theme="1"/>
        <rFont val="Times New Roman"/>
        <family val="1"/>
        <charset val="204"/>
      </rPr>
      <t> </t>
    </r>
    <r>
      <rPr>
        <sz val="12"/>
        <color theme="1"/>
        <rFont val="Times New Roman"/>
        <family val="1"/>
        <charset val="204"/>
      </rPr>
      <t>уход за минерализованными полосами, км/тыс. руб.</t>
    </r>
  </si>
  <si>
    <t>Влияние на окружающую среду:</t>
  </si>
  <si>
    <t>(Договор аренды № 2047 от 16.12.2016г.)</t>
  </si>
  <si>
    <t>(Договор аренды № 2048 от 19.12.2016г.)</t>
  </si>
  <si>
    <t>3,8Б3,7Е1,8С0,7Ос+К,Олса, Ив</t>
  </si>
  <si>
    <t>3,3Б2,8Е2,8С0,7Ос0,4Олса+ Ив, П</t>
  </si>
  <si>
    <t xml:space="preserve"> - защитные полосы лесов, расположенные вдоль железнодорожных путей общего пользования</t>
  </si>
  <si>
    <t>1.4 Ключевые сезонные места обитания животных</t>
  </si>
  <si>
    <r>
      <t xml:space="preserve">·         </t>
    </r>
    <r>
      <rPr>
        <b/>
        <sz val="12"/>
        <color theme="1"/>
        <rFont val="Times New Roman"/>
        <family val="1"/>
        <charset val="204"/>
      </rPr>
      <t>ЛВПЦ 3</t>
    </r>
    <r>
      <rPr>
        <sz val="12"/>
        <color theme="1"/>
        <rFont val="Times New Roman"/>
        <family val="1"/>
        <charset val="204"/>
      </rPr>
      <t xml:space="preserve"> Лесные территории, которые включают редкие или находящиеся под угрозой исчезновения экосистемы:</t>
    </r>
  </si>
  <si>
    <t>1.1 ООПТ</t>
  </si>
  <si>
    <t>Площадь, покрытая лесной растительностью, всего,  га,
в том числе:</t>
  </si>
  <si>
    <t>1.2 Места концентрации редких и находящихся под угрозой исчезновения видов</t>
  </si>
  <si>
    <r>
      <t>Объем заготовки по основным породам, тыс. м</t>
    </r>
    <r>
      <rPr>
        <b/>
        <vertAlign val="superscript"/>
        <sz val="12"/>
        <color theme="1"/>
        <rFont val="Times New Roman"/>
        <family val="1"/>
        <charset val="204"/>
      </rPr>
      <t>3</t>
    </r>
  </si>
  <si>
    <t>Вывод: За отчетный период в эксплуатационных лесах проводились сплошные рубки на площади, не превышающей разрешенный размер лесопользования по площади.</t>
  </si>
  <si>
    <t>Вывод: Заготовка не проводилась, квартал выделен в ЛВПЦ.</t>
  </si>
  <si>
    <t>Вывод: За отчетный период план по лесовосстановлению выполнен.</t>
  </si>
  <si>
    <t>Вывод: Лесовосстановительные мероприятия не запланированы, квартал выделен в ЛВПЦ.</t>
  </si>
  <si>
    <t>Вывод: За истекший период изменений лесоводственных показателей не наблюдалось.</t>
  </si>
  <si>
    <t>Вывод: Планы по устройству минерализованных полос и уходу за минерализованными полосами выполнены в полном объеме.</t>
  </si>
  <si>
    <t>Вывод: За отчетный период лесонарушений в арендной базе не зафиксировано.</t>
  </si>
  <si>
    <t>Вывод: Объем лесозаготовок не превысил разрешенный объем лесопользования.</t>
  </si>
  <si>
    <t>Лесонарушения всего, руб., в том числе</t>
  </si>
  <si>
    <t>Вывод: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</si>
  <si>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    складирование древесины в местах, не предусмотренных техкартой</t>
  </si>
  <si>
    <r>
      <t>·</t>
    </r>
    <r>
      <rPr>
        <sz val="7"/>
        <color theme="1"/>
        <rFont val="Times New Roman"/>
        <family val="1"/>
        <charset val="204"/>
      </rPr>
      <t xml:space="preserve">         </t>
    </r>
    <r>
      <rPr>
        <sz val="12"/>
        <color theme="1"/>
        <rFont val="Times New Roman"/>
        <family val="1"/>
        <charset val="204"/>
      </rPr>
      <t>оставление зависших срубленных деревьев, завалов</t>
    </r>
  </si>
  <si>
    <t>4,6Б2,8Е2,1С0,5Ос+Ив,Олса</t>
  </si>
  <si>
    <t>Вывод: План по устройству минерализованных полос и уходу за минерализованными полосами выполнен в полном объеме.</t>
  </si>
  <si>
    <t>Вывод: Планы по строительству и содержанию лесохозяйственных дорог, устройству минерализованных полос и уходу за минерализованными полосами выполнены в полном объеме.</t>
  </si>
  <si>
    <t>· Всего, га/тыс. руб., в том числе:</t>
  </si>
  <si>
    <t>· дополнение лесных культур</t>
  </si>
  <si>
    <t>· уход за лесными культурами</t>
  </si>
  <si>
    <t>· рубки ухода в молодняках</t>
  </si>
  <si>
    <t>малонарушенные лесные массивы (МЛМ)</t>
  </si>
  <si>
    <t>Резюме мониторинга, не содержащее конфиденциальной информации, а также более подробная информация о деятельности компании, включая резюме Плана лесоуправления и карты ЛВПЦ,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Устьянского района.</t>
  </si>
  <si>
    <r>
      <t>·</t>
    </r>
    <r>
      <rPr>
        <sz val="7"/>
        <color theme="1"/>
        <rFont val="Times New Roman"/>
        <family val="1"/>
        <charset val="204"/>
      </rPr>
      <t xml:space="preserve">         </t>
    </r>
    <r>
      <rPr>
        <sz val="12"/>
        <color theme="1"/>
        <rFont val="Times New Roman"/>
        <family val="1"/>
        <charset val="204"/>
      </rPr>
      <t xml:space="preserve">изменения численности флоры и фауны (наблюдаются / не наблюдаются уменьшение) </t>
    </r>
  </si>
  <si>
    <t xml:space="preserve">Вывод: Объем лесозаготовок в спелых и перестойных насаждениях не превысил разрешенный объем лесопользования. </t>
  </si>
  <si>
    <r>
      <t>·</t>
    </r>
    <r>
      <rPr>
        <sz val="7"/>
        <color theme="1"/>
        <rFont val="Times New Roman"/>
        <family val="1"/>
        <charset val="204"/>
      </rPr>
      <t>       </t>
    </r>
    <r>
      <rPr>
        <sz val="12"/>
        <color theme="1"/>
        <rFont val="Times New Roman"/>
        <family val="1"/>
        <charset val="204"/>
      </rPr>
      <t> уничтожение квартальных столбов</t>
    </r>
  </si>
  <si>
    <t>· выборочные рубки</t>
  </si>
  <si>
    <t>Общее количество работников на предприятии</t>
  </si>
  <si>
    <t>1.6</t>
  </si>
  <si>
    <r>
      <t>Средний прирост покрытых лесом земель по основным лесообразующим породам, м</t>
    </r>
    <r>
      <rPr>
        <b/>
        <vertAlign val="superscript"/>
        <sz val="12"/>
        <color theme="1"/>
        <rFont val="Times New Roman"/>
        <family val="1"/>
        <charset val="204"/>
      </rPr>
      <t xml:space="preserve">3 </t>
    </r>
    <r>
      <rPr>
        <b/>
        <sz val="12"/>
        <color theme="1"/>
        <rFont val="Times New Roman"/>
        <family val="1"/>
        <charset val="204"/>
      </rPr>
      <t>/ га</t>
    </r>
  </si>
  <si>
    <r>
      <t>Средний прирост покрытых лесом земель по основным лесообразующим породам, м</t>
    </r>
    <r>
      <rPr>
        <b/>
        <vertAlign val="superscript"/>
        <sz val="12"/>
        <color theme="1"/>
        <rFont val="Times New Roman"/>
        <family val="1"/>
        <charset val="204"/>
      </rPr>
      <t>3</t>
    </r>
    <r>
      <rPr>
        <b/>
        <sz val="12"/>
        <color theme="1"/>
        <rFont val="Times New Roman"/>
        <family val="1"/>
        <charset val="204"/>
      </rPr>
      <t>/га</t>
    </r>
  </si>
  <si>
    <t>· Ива</t>
  </si>
  <si>
    <t>· Ольха серая</t>
  </si>
  <si>
    <t>· Кедр</t>
  </si>
  <si>
    <t>Анализ лесоустроительной документации</t>
  </si>
  <si>
    <t>Покрытая лесом площадь, всего,  га,   в том числе:</t>
  </si>
  <si>
    <t>Средний прирост покрытых лесом земель по основным лесообразующим породам, м3/га</t>
  </si>
  <si>
    <t xml:space="preserve">· Прочие </t>
  </si>
  <si>
    <t>· фактический всего за 2019 год</t>
  </si>
  <si>
    <t>Вывод: В отчетный период рубка не проводилась.</t>
  </si>
  <si>
    <t>· % выборочных рубок</t>
  </si>
  <si>
    <t>Вывод: За отчетный период план по лесовосстановлению выполнен в полном объёме.</t>
  </si>
  <si>
    <t>Данные лесоустройства и проведенных предприятием исследований арендной территории</t>
  </si>
  <si>
    <t>ЛВПЦ 1.1 Особо охраняемые природные территории</t>
  </si>
  <si>
    <t>ЛВПЦ 1.2 Места концентрации редких и находящихся под угрозой исчезновения видов.</t>
  </si>
  <si>
    <t>ЛВПЦ 1.3 Места концентрации эндемичных видов</t>
  </si>
  <si>
    <t>ЛВПЦ 1.4 Ключевые сезонные места обитания животных</t>
  </si>
  <si>
    <r>
      <t>·</t>
    </r>
    <r>
      <rPr>
        <sz val="7"/>
        <color theme="1"/>
        <rFont val="Times New Roman"/>
        <family val="1"/>
        <charset val="204"/>
      </rPr>
      <t xml:space="preserve">         </t>
    </r>
    <r>
      <rPr>
        <b/>
        <sz val="12"/>
        <color theme="1"/>
        <rFont val="Times New Roman"/>
        <family val="1"/>
        <charset val="204"/>
      </rPr>
      <t>ЛВПЦ 2</t>
    </r>
    <r>
      <rPr>
        <sz val="12"/>
        <color theme="1"/>
        <rFont val="Times New Roman"/>
        <family val="1"/>
        <charset val="204"/>
      </rPr>
      <t xml:space="preserve"> Крупные лесные ландшафты, значимые на мировом, региональном и национальном уровнях</t>
    </r>
  </si>
  <si>
    <r>
      <t xml:space="preserve">·         </t>
    </r>
    <r>
      <rPr>
        <b/>
        <sz val="12"/>
        <color theme="1"/>
        <rFont val="Times New Roman"/>
        <family val="1"/>
        <charset val="204"/>
      </rPr>
      <t>ЛВПЦ 3</t>
    </r>
    <r>
      <rPr>
        <sz val="12"/>
        <color theme="1"/>
        <rFont val="Times New Roman"/>
        <family val="1"/>
        <charset val="204"/>
      </rPr>
      <t xml:space="preserve"> Лесные территории, которые включают редкие или находящиеся под угрозой исчезновения экосистемы</t>
    </r>
  </si>
  <si>
    <t xml:space="preserve"> ЛВПЦ 4.1 Леса, имеющие особое водоохранное значение</t>
  </si>
  <si>
    <t>  ЛВПЦ 4.2 Леса, имеющие особое противоэрозионное значение</t>
  </si>
  <si>
    <t xml:space="preserve">  ЛВПЦ 4.3 Леса, имеющие особое противопожарное значение</t>
  </si>
  <si>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 (шт.)</t>
    </r>
  </si>
  <si>
    <t>·   организация мест отдыха, шт.</t>
  </si>
  <si>
    <r>
      <t>·</t>
    </r>
    <r>
      <rPr>
        <sz val="7"/>
        <color theme="1"/>
        <rFont val="Times New Roman"/>
        <family val="1"/>
        <charset val="204"/>
      </rPr>
      <t xml:space="preserve">         </t>
    </r>
    <r>
      <rPr>
        <sz val="12"/>
        <color theme="1"/>
        <rFont val="Times New Roman"/>
        <family val="1"/>
        <charset val="204"/>
      </rPr>
      <t>устройство минерализованных полос, км</t>
    </r>
  </si>
  <si>
    <r>
      <t>·</t>
    </r>
    <r>
      <rPr>
        <sz val="7"/>
        <color theme="1"/>
        <rFont val="Times New Roman"/>
        <family val="1"/>
        <charset val="204"/>
      </rPr>
      <t xml:space="preserve">         </t>
    </r>
    <r>
      <rPr>
        <sz val="12"/>
        <color theme="1"/>
        <rFont val="Times New Roman"/>
        <family val="1"/>
        <charset val="204"/>
      </rPr>
      <t>уход за минерализованными полосами, км</t>
    </r>
  </si>
  <si>
    <t>Лесонарушения всего,тыс. руб., в том числе</t>
  </si>
  <si>
    <r>
      <t>·</t>
    </r>
    <r>
      <rPr>
        <sz val="7"/>
        <color theme="1"/>
        <rFont val="Times New Roman"/>
        <family val="1"/>
        <charset val="204"/>
      </rPr>
      <t xml:space="preserve">         </t>
    </r>
    <r>
      <rPr>
        <sz val="12"/>
        <color theme="1"/>
        <rFont val="Times New Roman"/>
        <family val="1"/>
        <charset val="204"/>
      </rPr>
      <t>уничтожение (повреждение) лесных культур</t>
    </r>
  </si>
  <si>
    <t>Вывод: За отчетный период лесонарушений в арендной базе зафиксировано не было.</t>
  </si>
  <si>
    <t>численность животных уменьшилась/увеличилась, в зависимости от вида</t>
  </si>
  <si>
    <r>
      <t>·</t>
    </r>
    <r>
      <rPr>
        <sz val="7"/>
        <color theme="1"/>
        <rFont val="Times New Roman"/>
        <family val="1"/>
        <charset val="204"/>
      </rPr>
      <t xml:space="preserve">         </t>
    </r>
    <r>
      <rPr>
        <sz val="12"/>
        <color theme="1"/>
        <rFont val="Times New Roman"/>
        <family val="1"/>
        <charset val="204"/>
      </rPr>
      <t xml:space="preserve">изменения численности флоры и фауны редких видов (наблюдаются / не наблюдаются уменьшение) </t>
    </r>
  </si>
  <si>
    <t>уменьшение не наблюдается</t>
  </si>
  <si>
    <t>(Договор аренды № 1913 от 27.01.2016г.)</t>
  </si>
  <si>
    <t>3,4С3,2Б2,5Е0,8Ос1Олса+Ив,Л</t>
  </si>
  <si>
    <t>Покрытая лесом площадь, всего,  га,
в том числе:</t>
  </si>
  <si>
    <t>· Ольха Серая</t>
  </si>
  <si>
    <t>· выборочые рубки</t>
  </si>
  <si>
    <t>Вывод: Лесовосстановительные мероприятия выполнены в полном объёме.</t>
  </si>
  <si>
    <t>Данные лесоустройства и проведенных предпри-ятием исследований арендной территории</t>
  </si>
  <si>
    <t>ЛВПЦ 1.1 Особо охраняемые природные территории (ООПТ)</t>
  </si>
  <si>
    <r>
      <t xml:space="preserve"> </t>
    </r>
    <r>
      <rPr>
        <sz val="12"/>
        <color theme="1"/>
        <rFont val="Times New Roman"/>
        <family val="1"/>
        <charset val="204"/>
      </rPr>
      <t>ЛВПЦ 4.1 Леса, имеющие особое водоохранное значение</t>
    </r>
  </si>
  <si>
    <t xml:space="preserve"> ЛВПЦ 4.2 Леса, имеющие особое противоэрозионное значение</t>
  </si>
  <si>
    <t>ЛВПЦ 4.3 Леса, имеющие особое противопожарное значение</t>
  </si>
  <si>
    <r>
      <t>·</t>
    </r>
    <r>
      <rPr>
        <sz val="7"/>
        <color theme="1"/>
        <rFont val="Times New Roman"/>
        <family val="1"/>
        <charset val="204"/>
      </rPr>
      <t xml:space="preserve">         </t>
    </r>
    <r>
      <rPr>
        <b/>
        <sz val="12"/>
        <color theme="1"/>
        <rFont val="Times New Roman"/>
        <family val="1"/>
        <charset val="204"/>
      </rPr>
      <t>ЛВПЦ 5</t>
    </r>
    <r>
      <rPr>
        <sz val="12"/>
        <color theme="1"/>
        <rFont val="Times New Roman"/>
        <family val="1"/>
        <charset val="204"/>
      </rPr>
      <t xml:space="preserve"> Лесные территории, необходимые для обеспечения существования местного населения</t>
    </r>
  </si>
  <si>
    <r>
      <t>·</t>
    </r>
    <r>
      <rPr>
        <sz val="7"/>
        <color theme="1"/>
        <rFont val="Times New Roman"/>
        <family val="1"/>
        <charset val="204"/>
      </rPr>
      <t xml:space="preserve">         </t>
    </r>
    <r>
      <rPr>
        <sz val="12"/>
        <color theme="1"/>
        <rFont val="Times New Roman"/>
        <family val="1"/>
        <charset val="204"/>
      </rPr>
      <t>установка противопожарных аншлагов, шт.</t>
    </r>
  </si>
  <si>
    <t>(Договор аренды № 2045 от 14.12.2016г.)</t>
  </si>
  <si>
    <t>5,0С2,9Б1,3Е0,7Ос0,1ИВ+Олса,Л</t>
  </si>
  <si>
    <t>· Прочие</t>
  </si>
  <si>
    <t>ЛВПЦ 4.1 Леса, имеющие особое водоохранное значение</t>
  </si>
  <si>
    <t>Вывод: План по противопожарным мероприятиям выполнен в полном объеме.</t>
  </si>
  <si>
    <t>(Договор аренды № 1399 от 28.08.2012 г.)</t>
  </si>
  <si>
    <t>4,8Б,2,9Е,1,4Ос,0,7С,0,2Олса+Ив,Л</t>
  </si>
  <si>
    <t>(Договор аренды № 437 от 20.10.2008г.)</t>
  </si>
  <si>
    <t>4,1Б3,5Е1,3Ос0,8С0,3Ив+Олса</t>
  </si>
  <si>
    <t>уход за лесными культурами</t>
  </si>
  <si>
    <t>рубки ухода в молодняках</t>
  </si>
  <si>
    <t>Вывод: За отчетный период план по лесовосстановлению выполнен в полном объеме.</t>
  </si>
  <si>
    <t>  ЛВПЦ 4.1 Леса, имеющие особое водоохранное значение</t>
  </si>
  <si>
    <t>установка противопожарных аншлагов, шт</t>
  </si>
  <si>
    <t>организация мест отдыха, шт</t>
  </si>
  <si>
    <r>
      <t>·</t>
    </r>
    <r>
      <rPr>
        <sz val="7"/>
        <color theme="1"/>
        <rFont val="Times New Roman"/>
        <family val="1"/>
        <charset val="204"/>
      </rPr>
      <t> </t>
    </r>
    <r>
      <rPr>
        <sz val="12"/>
        <color theme="1"/>
        <rFont val="Times New Roman"/>
        <family val="1"/>
        <charset val="204"/>
      </rPr>
      <t>устройство минерализованных полос, км</t>
    </r>
  </si>
  <si>
    <r>
      <t>·</t>
    </r>
    <r>
      <rPr>
        <sz val="7"/>
        <color theme="1"/>
        <rFont val="Times New Roman"/>
        <family val="1"/>
        <charset val="204"/>
      </rPr>
      <t> </t>
    </r>
    <r>
      <rPr>
        <sz val="12"/>
        <color theme="1"/>
        <rFont val="Times New Roman"/>
        <family val="1"/>
        <charset val="204"/>
      </rPr>
      <t>уход за минерализованными полосами, км</t>
    </r>
  </si>
  <si>
    <r>
      <t>·</t>
    </r>
    <r>
      <rPr>
        <sz val="7"/>
        <color theme="1"/>
        <rFont val="Times New Roman"/>
        <family val="1"/>
        <charset val="204"/>
      </rPr>
      <t xml:space="preserve">         </t>
    </r>
    <r>
      <rPr>
        <sz val="12"/>
        <color theme="1"/>
        <rFont val="Times New Roman"/>
        <family val="1"/>
        <charset val="204"/>
      </rPr>
      <t>невывезенная древесина, м3</t>
    </r>
  </si>
  <si>
    <r>
      <t>·</t>
    </r>
    <r>
      <rPr>
        <sz val="7"/>
        <color theme="1"/>
        <rFont val="Times New Roman"/>
        <family val="1"/>
        <charset val="204"/>
      </rPr>
      <t xml:space="preserve">         </t>
    </r>
    <r>
      <rPr>
        <sz val="12"/>
        <color theme="1"/>
        <rFont val="Times New Roman"/>
        <family val="1"/>
        <charset val="204"/>
      </rPr>
      <t>уничтожение деляночных столбов, шт</t>
    </r>
  </si>
  <si>
    <r>
      <t>·</t>
    </r>
    <r>
      <rPr>
        <sz val="7"/>
        <color theme="1"/>
        <rFont val="Times New Roman"/>
        <family val="1"/>
        <charset val="204"/>
      </rPr>
      <t xml:space="preserve">         </t>
    </r>
    <r>
      <rPr>
        <sz val="12"/>
        <color theme="1"/>
        <rFont val="Times New Roman"/>
        <family val="1"/>
        <charset val="204"/>
      </rPr>
      <t>уничтожение (повреждение) лесных культур, м3</t>
    </r>
  </si>
  <si>
    <t>(Договор аренды № 1903 от 20.10.2015г.)</t>
  </si>
  <si>
    <t>5,6Е3,1Б1,0Ос0,3С+Ив,Олса</t>
  </si>
  <si>
    <t xml:space="preserve"> ЛВПЦ 1.4 Ключевые сезонные места обитания животных</t>
  </si>
  <si>
    <r>
      <t xml:space="preserve">  </t>
    </r>
    <r>
      <rPr>
        <sz val="12"/>
        <color theme="1"/>
        <rFont val="Times New Roman"/>
        <family val="1"/>
        <charset val="204"/>
      </rPr>
      <t>ЛВПЦ 4.1 Леса, имеющие особое водоохранное значение</t>
    </r>
  </si>
  <si>
    <r>
      <t>·</t>
    </r>
    <r>
      <rPr>
        <sz val="7"/>
        <color theme="1"/>
        <rFont val="Times New Roman"/>
        <family val="1"/>
        <charset val="204"/>
      </rPr>
      <t> </t>
    </r>
    <r>
      <rPr>
        <sz val="12"/>
        <color theme="1"/>
        <rFont val="Times New Roman"/>
        <family val="1"/>
        <charset val="204"/>
      </rPr>
      <t>установка противопожарных аншлагов, шт.</t>
    </r>
  </si>
  <si>
    <t>(Договор аренды № 418 от 15.08.2008г.)</t>
  </si>
  <si>
    <t>4,9Е4,1Б0,5С0,5Ос+Ив</t>
  </si>
  <si>
    <t>Объем рубок по уходу за лесом, тыс.м3</t>
  </si>
  <si>
    <r>
      <t>·</t>
    </r>
    <r>
      <rPr>
        <sz val="7"/>
        <color theme="1"/>
        <rFont val="Times New Roman"/>
        <family val="1"/>
        <charset val="204"/>
      </rPr>
      <t xml:space="preserve">         </t>
    </r>
    <r>
      <rPr>
        <b/>
        <sz val="12"/>
        <color theme="1"/>
        <rFont val="Times New Roman"/>
        <family val="1"/>
        <charset val="204"/>
      </rPr>
      <t xml:space="preserve">ЛВПЦ 4 </t>
    </r>
    <r>
      <rPr>
        <sz val="12"/>
        <color theme="1"/>
        <rFont val="Times New Roman"/>
        <family val="1"/>
        <charset val="204"/>
      </rPr>
      <t>Лесные территории, выполняющие особые защитные функции</t>
    </r>
  </si>
  <si>
    <t xml:space="preserve">  ЛВПЦ 4.2 Леса, имеющие особое противоэрозионное значение</t>
  </si>
  <si>
    <t xml:space="preserve"> ЛВПЦ 4.3 Леса, имеющие особое противопожарное значение</t>
  </si>
  <si>
    <t>(Договор аренды № 1912 от 22.01.2016г.)</t>
  </si>
  <si>
    <t>3,8Б 3,4Е 2,0С 0,8ОС+ИВ,ОЛСА</t>
  </si>
  <si>
    <t>Объем рубок по уходу за лесом, га/ тыс. руб.:</t>
  </si>
  <si>
    <t>Лесонарушения всего, в том числе</t>
  </si>
  <si>
    <r>
      <t>·</t>
    </r>
    <r>
      <rPr>
        <sz val="7"/>
        <color theme="1"/>
        <rFont val="Times New Roman"/>
        <family val="1"/>
        <charset val="204"/>
      </rPr>
      <t xml:space="preserve">         </t>
    </r>
    <r>
      <rPr>
        <sz val="12"/>
        <color theme="1"/>
        <rFont val="Times New Roman"/>
        <family val="1"/>
        <charset val="204"/>
      </rPr>
      <t>неочистка лесосек, м3</t>
    </r>
  </si>
  <si>
    <r>
      <t>·</t>
    </r>
    <r>
      <rPr>
        <sz val="7"/>
        <color theme="1"/>
        <rFont val="Times New Roman"/>
        <family val="1"/>
        <charset val="204"/>
      </rPr>
      <t xml:space="preserve">         </t>
    </r>
    <r>
      <rPr>
        <sz val="12"/>
        <color theme="1"/>
        <rFont val="Times New Roman"/>
        <family val="1"/>
        <charset val="204"/>
      </rPr>
      <t>завизирная рубка, га</t>
    </r>
  </si>
  <si>
    <r>
      <t>· фактический – 20</t>
    </r>
    <r>
      <rPr>
        <sz val="12"/>
        <rFont val="Times New Roman"/>
        <family val="1"/>
        <charset val="204"/>
      </rPr>
      <t>20</t>
    </r>
    <r>
      <rPr>
        <sz val="12"/>
        <color theme="1"/>
        <rFont val="Times New Roman"/>
        <family val="1"/>
        <charset val="204"/>
      </rPr>
      <t xml:space="preserve"> год</t>
    </r>
  </si>
  <si>
    <t>· фактический – 2020 год</t>
  </si>
  <si>
    <t>Вывод: Заготовка в 2020 году не проводилась.</t>
  </si>
  <si>
    <t>Отчет по мониторингу хозяйственной деятельности за 2020 год</t>
  </si>
  <si>
    <t>· фактический – за 2020 год</t>
  </si>
  <si>
    <t>1.3 Места концентрации эндемичных видов</t>
  </si>
  <si>
    <t>Вывод: Площадь ЛВПЦ 1,2,3 за отчетный период изменилась, кроме ЛВПЦ 4.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</si>
  <si>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Вывод: За отчетный период лесонарушений в арендной базе зафиксировано на сумму           27 745,74 руб.</t>
  </si>
  <si>
    <t>Вывод: Площадь ЛВПЦ 1,2,3 за отчетный период изменилась, кроме ЛВПЦ 4.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</si>
  <si>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Вывод: За отчетный период лесонарушений в арендной базе зафиксировано на сумму            63 802,94 руб.</t>
  </si>
  <si>
    <t xml:space="preserve">Вывод: Площадь всех ЛВПЦ за отчетный период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 </t>
  </si>
  <si>
    <t>·         рубка или повреждение деревьев до степени прекращения роста</t>
  </si>
  <si>
    <t>Вывод: За отчетный период лесонарушений в арендной базе зафиксировано на сумму           105 077,79 руб.</t>
  </si>
  <si>
    <t>Вывод: Площадь всех ЛВПЦ за отчетный период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</si>
  <si>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r>
      <t>·</t>
    </r>
    <r>
      <rPr>
        <sz val="7"/>
        <color theme="1"/>
        <rFont val="Times New Roman"/>
        <family val="1"/>
        <charset val="204"/>
      </rPr>
      <t xml:space="preserve">         </t>
    </r>
    <r>
      <rPr>
        <sz val="12"/>
        <color theme="1"/>
        <rFont val="Times New Roman"/>
        <family val="1"/>
        <charset val="204"/>
      </rPr>
      <t>загрязнение лесов отходами потребления</t>
    </r>
  </si>
  <si>
    <t>Вывод: За отчетный период лесонарушений в арендной базе зафиксировано на сумму           94 600 руб.</t>
  </si>
  <si>
    <t>Вывод: Площадь ЛВПЦ 2,3 за отчетный период изменилась, кроме ЛВПЦ 1,4.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</si>
  <si>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r>
      <t>·</t>
    </r>
    <r>
      <rPr>
        <sz val="7"/>
        <rFont val="Times New Roman"/>
        <family val="1"/>
        <charset val="204"/>
      </rPr>
      <t xml:space="preserve">         </t>
    </r>
    <r>
      <rPr>
        <sz val="12"/>
        <rFont val="Times New Roman"/>
        <family val="1"/>
        <charset val="204"/>
      </rPr>
      <t>неочистка лесосек</t>
    </r>
  </si>
  <si>
    <r>
      <t>·</t>
    </r>
    <r>
      <rPr>
        <sz val="7"/>
        <rFont val="Times New Roman"/>
        <family val="1"/>
        <charset val="204"/>
      </rPr>
      <t xml:space="preserve">         </t>
    </r>
    <r>
      <rPr>
        <sz val="12"/>
        <rFont val="Times New Roman"/>
        <family val="1"/>
        <charset val="204"/>
      </rPr>
      <t>завизирная рубка</t>
    </r>
  </si>
  <si>
    <r>
      <t>·</t>
    </r>
    <r>
      <rPr>
        <sz val="7"/>
        <rFont val="Times New Roman"/>
        <family val="1"/>
        <charset val="204"/>
      </rPr>
      <t xml:space="preserve">         </t>
    </r>
    <r>
      <rPr>
        <sz val="12"/>
        <rFont val="Times New Roman"/>
        <family val="1"/>
        <charset val="204"/>
      </rPr>
      <t>невывезенная древесина</t>
    </r>
  </si>
  <si>
    <r>
      <t>·</t>
    </r>
    <r>
      <rPr>
        <sz val="7"/>
        <rFont val="Times New Roman"/>
        <family val="1"/>
        <charset val="204"/>
      </rPr>
      <t xml:space="preserve">         </t>
    </r>
    <r>
      <rPr>
        <sz val="12"/>
        <rFont val="Times New Roman"/>
        <family val="1"/>
        <charset val="204"/>
      </rPr>
      <t>неокоренная древесина</t>
    </r>
  </si>
  <si>
    <r>
      <t>·</t>
    </r>
    <r>
      <rPr>
        <sz val="7"/>
        <rFont val="Times New Roman"/>
        <family val="1"/>
        <charset val="204"/>
      </rPr>
      <t xml:space="preserve">         </t>
    </r>
    <r>
      <rPr>
        <sz val="12"/>
        <rFont val="Times New Roman"/>
        <family val="1"/>
        <charset val="204"/>
      </rPr>
      <t>уничтожение деляночных столбов</t>
    </r>
  </si>
  <si>
    <t>Вывод: Фактический объём лесозаготовок  в спелых и перестойных насаждениях несколько увеличен по сравнению с расчётным объёмом вследствие того, что в объём заготовок за 2020 год вошли делянки из недоиспользованной расчётной лесосеки 2017, 2018, 2019 года по выборочным рубкам. Расчётная лесосека 2020 года не осваивалась. Рубки по уходу за лесом договором аренды не предусмотрены.</t>
  </si>
  <si>
    <t>Вывод: Фактический объём лесозаготовок  в спелых и перестойных насаждениях не превысил разрешенный объем лесопользования. Рубки по уходу за лесом договором аренды не предусмотрены.</t>
  </si>
  <si>
    <t>Вывод: За отчетный период лесонарушений в арендной базе зафиксировано на сумму          38 608,51 руб.</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</si>
  <si>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t>
  </si>
  <si>
    <t>·         неочистка лесосек</t>
  </si>
  <si>
    <t>·         завизирная рубка</t>
  </si>
  <si>
    <t>·         невывезенная древесина</t>
  </si>
  <si>
    <t>·         уничтожение деляночных столбов</t>
  </si>
  <si>
    <t>·         уничтожение (повреждение) лесных культур</t>
  </si>
  <si>
    <t>Вывод: За отчетный период лесонарушений в арендной базе зафиксировано на сумму           173 478,39 руб.</t>
  </si>
  <si>
    <t>Вывод: Площадь ЛВПЦ 1,2,3,4 за отчетный период не изменилась, кроме ЛВПЦ 5,6.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</si>
  <si>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Вывод: Площадь ЛВПЦ 3 за отчётный период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</si>
  <si>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Вывод:  Площадь всех ЛВПЦ  за отчётный период не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</si>
  <si>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Вывод: Объем лесозаготовок не превысил разрешенный объем лесопользования. Рубки ухода в отчётный период не проводились.</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</si>
  <si>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t>
  </si>
  <si>
    <t>Вывод: За отчетный период  в арендной базе лесонарушения не зафиксированы.</t>
  </si>
  <si>
    <t>Вывод: Фактический объём лесозаготовок  в спелых и перестойных насаждениях несколько увеличен по сравнению с расчётным объёмом вследствие того, что в объём заготовок за 2020 год вошли делянки из расчётной лесосеки 2019 года. Рубки по уходу за лесом договором аренды не предусмотрены.</t>
  </si>
  <si>
    <t xml:space="preserve">Вывод: За отчетный период в эксплуатационных лесах проводились сплошные и выборочные рубки на площади, не превышающей разрешенный размер лесопользования по площади.  </t>
  </si>
  <si>
    <t>Вывод: Площадь ЛВПЦ 3,5 за отчётный период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</si>
  <si>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 % сплошных рубок</t>
  </si>
  <si>
    <t>Лесовосстановительные мероприятия, га, план/факт:</t>
  </si>
  <si>
    <t>154,50/154,50</t>
  </si>
  <si>
    <t>43,80/43,80</t>
  </si>
  <si>
    <t>79,00/79,00</t>
  </si>
  <si>
    <t>31,70/31,70</t>
  </si>
  <si>
    <t>Проведение  противопожарных мероприятий, план/факт</t>
  </si>
  <si>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  (шт)</t>
    </r>
  </si>
  <si>
    <r>
      <t>·</t>
    </r>
    <r>
      <rPr>
        <sz val="7"/>
        <color theme="1"/>
        <rFont val="Times New Roman"/>
        <family val="1"/>
        <charset val="204"/>
      </rPr>
      <t xml:space="preserve">         </t>
    </r>
    <r>
      <rPr>
        <sz val="12"/>
        <color theme="1"/>
        <rFont val="Times New Roman"/>
        <family val="1"/>
        <charset val="204"/>
      </rPr>
      <t>установка противопожарных аншлагов, шт</t>
    </r>
  </si>
  <si>
    <t>5/5</t>
  </si>
  <si>
    <t>4/4</t>
  </si>
  <si>
    <t>·    организация мест отдыха, шт</t>
  </si>
  <si>
    <t>6,5/6,5</t>
  </si>
  <si>
    <t>12,9/12,9</t>
  </si>
  <si>
    <t>Уменьшение не наблюдается.</t>
  </si>
  <si>
    <t>Численность животных уменьшилась/увеличилась, в зависимости от вида.</t>
  </si>
  <si>
    <t>на 01.01.21 г. - 4462 чел.</t>
  </si>
  <si>
    <t>Вывод: Число работников предприятия увеличилось в 2020 году до 4462 человек за счет привлечения, преимущественно, местных жителей.</t>
  </si>
  <si>
    <t>Вывод: Рентабельность производства немного снизилась в 2020 году по сравнению с 2019 годом, но остается стабильно высокой для лесной отрасли.</t>
  </si>
  <si>
    <t>Рентабельность производства (в целом по предприятию), %</t>
  </si>
  <si>
    <t xml:space="preserve">В целом, по результатам деятельности компании в 2020 г можно отметить следующее: компания успешно развивается, рентабельность производства остается на высоком уровне.
</t>
  </si>
  <si>
    <t xml:space="preserve">В экономической сфере:
- лесопользование на участках аренды производится в пределах уровня долгосрочной неистощительности древесных ресурсов.
В социальной сфере:
- обеспечивается своевременная оплата труда работникам предприятия;
- регулярно производятся встречи с местным населением по вопросам лесопользования на участках аренды;
- производится обеспечение дровяной древесиной муниципалитетов и оказывается социальная помощь согласно поступающим заявкам от администраций.
В экологической сфере:
- производится выявление и сохранение ЛВПЦ;
- производится выявление и сохранение ключевых объектов биоразнообразия.
 В целом, в 2020 г. достигнут благоприятный социальный эффект, в результате стабильной работы компании, стабильно выплачиваются налоги и арендная плата в местные и областные бюджеты. Катастрофических социальных и экологических последствий в результате хозяйственной деятельности предприятия за 2020 г. выявлено не было. За счёт стабильной работы предприятия обеспечиваются работой более 1000 семей, в основном из числа местного населения.                                                                                                                  
</t>
  </si>
  <si>
    <t>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лося на 2248, кабана на 169, волка на 16,  белки на 12828, горностая на 256, лисицы на 212, росомахи на 39, рыси на 29, хоря на 47, рябчика на 20692. Уменьшилась численность следующих видов животных: заяц-беляк (-150), куница (-75), глухарь (-541), тетерев (-42), белая куропатка (-6016). Данные отражены по общедоступным охотничьим угодьям.</t>
  </si>
  <si>
    <t>860,0/855,5</t>
  </si>
  <si>
    <t>90,0/90,0</t>
  </si>
  <si>
    <t>100,0/100,3</t>
  </si>
  <si>
    <t>70,0/70,1</t>
  </si>
  <si>
    <t>600,0/595,1</t>
  </si>
  <si>
    <t>8/8</t>
  </si>
  <si>
    <t>6/6</t>
  </si>
  <si>
    <t>12,7/12,7</t>
  </si>
  <si>
    <t>25,3/25,3</t>
  </si>
  <si>
    <t>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кабана на 24, волка на 27, горностая на 54, зайца-беляка на 547, куницы на 80, лисицы на 21, росомахи на 7, рыси на 18, хоря на 30, рябчика на 3927, белой куропатки на 5107. Уменьшилась численность следующих видов животных: лось (-523), белка (-700), глухарь (-1857), тетерев (-5000). Данные отражены по общедоступным охотничьим угодьям.</t>
  </si>
  <si>
    <t>4402,2/4591,8</t>
  </si>
  <si>
    <t>375,0/380,2</t>
  </si>
  <si>
    <t>50,0/49,2</t>
  </si>
  <si>
    <t>793,6/788,0</t>
  </si>
  <si>
    <t>1063,6/1317,3</t>
  </si>
  <si>
    <t>2120,0/2057,1</t>
  </si>
  <si>
    <t>54/54</t>
  </si>
  <si>
    <t>·   организация мест отдыха, шт</t>
  </si>
  <si>
    <t>37/37</t>
  </si>
  <si>
    <t>71,80/77,436</t>
  </si>
  <si>
    <t>143,60/144,70</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</si>
  <si>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лося на 484, кабана на 16, волка на 24, белки на 1896, горностая на 42, зайца-беляка на 1785, куницы на 115, лисицы на 85, рыси на 24. Уменьшилась численность следующих видов животных: глухарь (-605),  тетерев (-818), хорь (-7),  рябчик (-1080), белая куропатка (-646). Данные отражены по общедоступным охотничьим угодьям. </t>
  </si>
  <si>
    <t>1097,9/1097,9</t>
  </si>
  <si>
    <t>66,0/66,0</t>
  </si>
  <si>
    <t>27,3/27,3</t>
  </si>
  <si>
    <t>219,2/219,2</t>
  </si>
  <si>
    <t>450,4/450,4</t>
  </si>
  <si>
    <t>335,0/335,0</t>
  </si>
  <si>
    <t>13/15</t>
  </si>
  <si>
    <t>9/9</t>
  </si>
  <si>
    <t>10,000/10,960</t>
  </si>
  <si>
    <t>20,000/19,086</t>
  </si>
  <si>
    <r>
      <t>·</t>
    </r>
    <r>
      <rPr>
        <sz val="7"/>
        <color theme="1"/>
        <rFont val="Times New Roman"/>
        <family val="1"/>
        <charset val="204"/>
      </rPr>
      <t>        </t>
    </r>
    <r>
      <rPr>
        <sz val="12"/>
        <color theme="1"/>
        <rFont val="Times New Roman"/>
        <family val="1"/>
        <charset val="204"/>
      </rPr>
      <t>расчистка квартальной сети, км</t>
    </r>
  </si>
  <si>
    <t>53,000/53,000</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</si>
  <si>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лося на 61, кабана на 285, волка на 2, горностая на 2, тетерева на 486, рябчика на 2088, енотовидной собаки на 7. Уменьшилась численность следующих видов животных:  белка (-752), заяц-беляк (-1492), куница (-169),  лисица (-18), росомаха (-1), рысь (-11), хорь (-17), глухарь (-89), белая куропатка(-331), бурый медведь(-18), барсук (-4). Данные отражены по общедоступным охотничьим угодьям. </t>
  </si>
  <si>
    <t>1/1</t>
  </si>
  <si>
    <t>0,1/0,1</t>
  </si>
  <si>
    <t>0,2/0,2</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</si>
  <si>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лося на 484, кабана на 16, волка на 24, белки на 1896, горностая на 42, зайца-беляка на1785, куницы на 115, лисицы на 85, рыси на 24. Уменьшилась численность следующих видов животных: глухарь (-605),  тетерев (-818), хорь (-7),  рябчик (-1080), белая куропатка (-646). Данные отражены по общедоступным охотничьим угодьям.  </t>
  </si>
  <si>
    <t>62,8/63,2</t>
  </si>
  <si>
    <t>32,8/32,8</t>
  </si>
  <si>
    <t>30,0/30,4</t>
  </si>
  <si>
    <t>Вывод: в арендном участке ЛВПЦ 1,2,3,4,5,6 в 2020 году лесоустройством не выделены.</t>
  </si>
  <si>
    <t>3/3</t>
  </si>
  <si>
    <t>3,6/3,6</t>
  </si>
  <si>
    <t>10,8/10,8</t>
  </si>
  <si>
    <t>6,7/8,8</t>
  </si>
  <si>
    <t>4,1/6,2</t>
  </si>
  <si>
    <t>2,6/2,6</t>
  </si>
  <si>
    <t>1,0/1,0</t>
  </si>
  <si>
    <t>2,0/2,0</t>
  </si>
  <si>
    <t>709,0/717,1</t>
  </si>
  <si>
    <t>100,0/106,5</t>
  </si>
  <si>
    <t>200,0/195,2</t>
  </si>
  <si>
    <t>209,0/210,9</t>
  </si>
  <si>
    <t>200,0/204,5</t>
  </si>
  <si>
    <t>1151,60/1519,53</t>
  </si>
  <si>
    <t>105,0/105,0</t>
  </si>
  <si>
    <t>64,0/64,0</t>
  </si>
  <si>
    <t>102,6/102,6</t>
  </si>
  <si>
    <t>120,0/135,0</t>
  </si>
  <si>
    <t>760,0/1112,93</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</si>
  <si>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кабана на 38, волка на 13, белки на 1302,  куницы на 2, рыси на 14,  глухаря на 103, рябчика на 1273. Уменьшилась численность следующих видов животных: лось (-796),  горностай (-147), заяц-беляк (-385),  лисица (-62),  хорь (-5), тетерев (-1121),  белая куропатка (-761). Данные отражены по общедоступным охотничьим угодьям.  </t>
  </si>
  <si>
    <t>15,0/15,0</t>
  </si>
  <si>
    <t>48,30/35,90</t>
  </si>
  <si>
    <t>0,7/0,7</t>
  </si>
  <si>
    <t>1,3/1,3</t>
  </si>
  <si>
    <t>497,3/649,5</t>
  </si>
  <si>
    <t>75,0/75,0</t>
  </si>
  <si>
    <t>300,0/300,8</t>
  </si>
  <si>
    <t>122,3/273,7</t>
  </si>
  <si>
    <t>7/7</t>
  </si>
  <si>
    <t>10,5/11,663</t>
  </si>
  <si>
    <t>21,0/21,977</t>
  </si>
  <si>
    <t>92,8/98,0</t>
  </si>
  <si>
    <t>2,10/2,35</t>
  </si>
  <si>
    <t>4,200/4,504</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</si>
  <si>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кабана на 24, волка на 27, горностая на 54, зайца-беляка на 547, куницы на 80, лисицы на 21, росомахи на 7, рыси на 18, хоря на 30, рябчика на 3927, белой куропатки на 5107. Уменьшилась численность следующих видов животных: лось (-523), белка (-700), глухарь (-1857), тетерев (-5000). Данные отражены по общедоступным охотничьим угодьям.  </t>
  </si>
  <si>
    <t>136,0/150,3</t>
  </si>
  <si>
    <t>50,0/50,2</t>
  </si>
  <si>
    <t>71,0/85,1</t>
  </si>
  <si>
    <t>125,8/127,2</t>
  </si>
  <si>
    <t>6,6/6,6</t>
  </si>
  <si>
    <t>63,6/63,6</t>
  </si>
  <si>
    <t>35,0/36,4</t>
  </si>
  <si>
    <t>20,6/20,6</t>
  </si>
  <si>
    <t>5,70/6,99</t>
  </si>
  <si>
    <t>11,400/11,853</t>
  </si>
  <si>
    <t xml:space="preserve">Вывод: Вспышки размножения насекомых-вредителей, пожары в арендной базе в 2020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Согласно данным ЗМУ за 2020 г по сравнению с 2019 годом произошло учеличение численности следующих охотничьих  видов животных:  лося на 75, кабана на 39, волка на 65, белки на 5012, горностая на 222, зайца-беляка на 2309,  лисицы на 27, росомахи на 2, хоря на 136, рябчика на 1447, белой куропатки на 3207. Уменьшилась численность следующих видов животных: куница (-220), рысь (-3),  глухарь (-76),  тетерев (-1542). Данные отражены по общедоступным охотничьим угодьям.  </t>
  </si>
  <si>
    <t>11,5/11,653</t>
  </si>
  <si>
    <t>23,0/23,0</t>
  </si>
  <si>
    <t>33/33</t>
  </si>
  <si>
    <t>22/22</t>
  </si>
  <si>
    <t>18,90/19,38</t>
  </si>
  <si>
    <t>37,80/38,61</t>
  </si>
  <si>
    <t xml:space="preserve">В целом, по результатам деятельности компании в 2020 г. можно отметить следующее: за 2020 год процент освоения расчетной лесосеки составил 0%.
</t>
  </si>
  <si>
    <t>5,40/7,43</t>
  </si>
  <si>
    <t>10,800/11,054</t>
  </si>
  <si>
    <t>Вывод: Лесовосстановительные мероприятия выполнены в полном объеме.</t>
  </si>
  <si>
    <t>16,58 км/5 шт.</t>
  </si>
  <si>
    <t>43,25 км/14 шт.</t>
  </si>
  <si>
    <t>4,3 км/1 шт.</t>
  </si>
  <si>
    <t>9,65 км/3 шт.</t>
  </si>
  <si>
    <t>20,0 км/7 шт.</t>
  </si>
  <si>
    <t>22,75 км/8 шт.</t>
  </si>
  <si>
    <t>18,4 км/7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</si>
</sst>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00"/>
    <numFmt numFmtId="168" formatCode="#,##0.000"/>
  </numFmts>
  <fonts count="23" x14ac:knownFonts="1">
    <font>
      <sz val="11"/>
      <color theme="1"/>
      <name val="Calibri"/>
      <family val="2"/>
      <scheme val="minor"/>
    </font>
    <font>
      <sz val="12"/>
      <color theme="1"/>
      <name val="Times New Roman"/>
      <family val="1"/>
      <charset val="204"/>
    </font>
    <font>
      <b/>
      <sz val="12"/>
      <color theme="1"/>
      <name val="Times New Roman"/>
      <family val="1"/>
      <charset val="204"/>
    </font>
    <font>
      <sz val="7"/>
      <color theme="1"/>
      <name val="Times New Roman"/>
      <family val="1"/>
      <charset val="204"/>
    </font>
    <font>
      <b/>
      <vertAlign val="superscript"/>
      <sz val="12"/>
      <color theme="1"/>
      <name val="Times New Roman"/>
      <family val="1"/>
      <charset val="204"/>
    </font>
    <font>
      <sz val="12"/>
      <color rgb="FF000000"/>
      <name val="Times New Roman"/>
      <family val="1"/>
      <charset val="204"/>
    </font>
    <font>
      <vertAlign val="superscript"/>
      <sz val="12"/>
      <color theme="1"/>
      <name val="Times New Roman"/>
      <family val="1"/>
      <charset val="204"/>
    </font>
    <font>
      <i/>
      <sz val="12"/>
      <color theme="1"/>
      <name val="Times New Roman"/>
      <family val="1"/>
      <charset val="204"/>
    </font>
    <font>
      <sz val="14"/>
      <color theme="1"/>
      <name val="Times New Roman"/>
      <family val="1"/>
      <charset val="204"/>
    </font>
    <font>
      <sz val="11"/>
      <color theme="1"/>
      <name val="Times New Roman"/>
      <family val="1"/>
      <charset val="204"/>
    </font>
    <font>
      <sz val="12"/>
      <name val="Times New Roman"/>
      <family val="1"/>
      <charset val="204"/>
    </font>
    <font>
      <b/>
      <sz val="12"/>
      <color rgb="FFFF0000"/>
      <name val="Times New Roman"/>
      <family val="1"/>
      <charset val="204"/>
    </font>
    <font>
      <b/>
      <sz val="12"/>
      <name val="Times New Roman"/>
      <family val="1"/>
      <charset val="204"/>
    </font>
    <font>
      <sz val="11"/>
      <name val="Times New Roman"/>
      <family val="1"/>
      <charset val="204"/>
    </font>
    <font>
      <sz val="11"/>
      <name val="Calibri"/>
      <family val="2"/>
      <scheme val="minor"/>
    </font>
    <font>
      <sz val="11.5"/>
      <name val="Times New Roman"/>
      <family val="1"/>
      <charset val="204"/>
    </font>
    <font>
      <b/>
      <sz val="11"/>
      <color theme="1"/>
      <name val="Times New Roman"/>
      <family val="1"/>
      <charset val="204"/>
    </font>
    <font>
      <sz val="14"/>
      <name val="Times New Roman"/>
      <family val="1"/>
      <charset val="204"/>
    </font>
    <font>
      <sz val="11"/>
      <color rgb="FFFF0000"/>
      <name val="Times New Roman"/>
      <family val="1"/>
      <charset val="204"/>
    </font>
    <font>
      <sz val="12"/>
      <color rgb="FFFF0000"/>
      <name val="Times New Roman"/>
      <family val="1"/>
      <charset val="204"/>
    </font>
    <font>
      <sz val="7"/>
      <name val="Times New Roman"/>
      <family val="1"/>
      <charset val="204"/>
    </font>
    <font>
      <b/>
      <sz val="11"/>
      <name val="Times New Roman"/>
      <family val="1"/>
      <charset val="204"/>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9">
    <xf numFmtId="0" fontId="0" fillId="0" borderId="0" xfId="0"/>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Border="1" applyAlignment="1">
      <alignment vertical="center" wrapText="1"/>
    </xf>
    <xf numFmtId="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pplyAlignment="1">
      <alignment horizontal="right" vertical="center" indent="5"/>
    </xf>
    <xf numFmtId="0" fontId="9" fillId="0" borderId="0" xfId="0" applyFont="1"/>
    <xf numFmtId="0" fontId="9" fillId="0" borderId="0" xfId="0" applyFont="1" applyAlignment="1">
      <alignment horizontal="center" vertical="center" wrapText="1"/>
    </xf>
    <xf numFmtId="0" fontId="1" fillId="0" borderId="1" xfId="0" applyFont="1" applyBorder="1" applyAlignment="1">
      <alignment horizontal="left" vertical="center" wrapText="1" indent="2"/>
    </xf>
    <xf numFmtId="0" fontId="9" fillId="0" borderId="1" xfId="0" applyFont="1" applyBorder="1" applyAlignment="1">
      <alignment horizontal="center" vertical="center" wrapText="1"/>
    </xf>
    <xf numFmtId="0" fontId="9" fillId="0" borderId="1" xfId="0" applyFont="1" applyBorder="1"/>
    <xf numFmtId="0" fontId="9" fillId="0" borderId="1" xfId="0" applyFont="1" applyBorder="1" applyAlignment="1">
      <alignment horizontal="center"/>
    </xf>
    <xf numFmtId="164" fontId="1"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4" fontId="9"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0" fillId="0" borderId="0" xfId="0" applyNumberFormat="1"/>
    <xf numFmtId="0" fontId="1" fillId="3" borderId="1" xfId="0" applyFont="1" applyFill="1" applyBorder="1" applyAlignment="1">
      <alignment horizontal="center" vertical="center" wrapText="1"/>
    </xf>
    <xf numFmtId="167" fontId="0" fillId="0" borderId="0" xfId="0" applyNumberFormat="1"/>
    <xf numFmtId="0" fontId="1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0" fontId="11" fillId="0" borderId="1" xfId="0" applyNumberFormat="1" applyFont="1" applyBorder="1" applyAlignment="1">
      <alignment horizontal="center" vertical="center" wrapText="1"/>
    </xf>
    <xf numFmtId="0" fontId="12"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6" fontId="12"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6" fontId="10"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 fillId="4" borderId="1" xfId="0" applyFont="1" applyFill="1" applyBorder="1" applyAlignment="1">
      <alignment horizontal="left" vertical="center" wrapText="1" indent="2"/>
    </xf>
    <xf numFmtId="0" fontId="10" fillId="4" borderId="1" xfId="0" applyFont="1" applyFill="1" applyBorder="1" applyAlignment="1">
      <alignment horizontal="left" vertical="center" wrapText="1" indent="2"/>
    </xf>
    <xf numFmtId="49" fontId="13" fillId="0" borderId="1" xfId="0" applyNumberFormat="1" applyFont="1" applyBorder="1" applyAlignment="1">
      <alignment horizontal="center" vertical="center" wrapText="1"/>
    </xf>
    <xf numFmtId="168" fontId="10"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49" fontId="13"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0" xfId="0" applyFont="1"/>
    <xf numFmtId="1"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10"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left" vertical="center" wrapText="1" indent="2"/>
    </xf>
    <xf numFmtId="2" fontId="10" fillId="0" borderId="1" xfId="0" applyNumberFormat="1" applyFont="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164" fontId="1" fillId="4"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7" fillId="0" borderId="0" xfId="0" applyFont="1" applyAlignment="1">
      <alignment horizontal="right" vertical="center" wrapText="1"/>
    </xf>
    <xf numFmtId="0" fontId="9" fillId="0" borderId="0" xfId="0" applyFont="1" applyAlignment="1">
      <alignment wrapText="1"/>
    </xf>
    <xf numFmtId="164"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9" fillId="0" borderId="1" xfId="0" applyFont="1" applyBorder="1" applyAlignment="1">
      <alignment wrapText="1"/>
    </xf>
    <xf numFmtId="2" fontId="12"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3" fillId="0" borderId="1" xfId="0" applyFont="1" applyBorder="1"/>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9" fontId="12"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6" borderId="0" xfId="0" applyFill="1"/>
    <xf numFmtId="1" fontId="12"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2" fillId="5" borderId="5" xfId="0" applyFont="1" applyFill="1" applyBorder="1" applyAlignment="1">
      <alignment horizontal="justify" vertical="center" wrapText="1"/>
    </xf>
    <xf numFmtId="0" fontId="12" fillId="5" borderId="6" xfId="0" applyFont="1" applyFill="1" applyBorder="1" applyAlignment="1">
      <alignment horizontal="justify" vertical="center" wrapText="1"/>
    </xf>
    <xf numFmtId="0" fontId="12" fillId="5" borderId="7" xfId="0" applyFont="1" applyFill="1" applyBorder="1" applyAlignment="1">
      <alignment horizontal="justify"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2" fillId="5" borderId="5" xfId="0" applyNumberFormat="1" applyFont="1" applyFill="1" applyBorder="1" applyAlignment="1">
      <alignment horizontal="left" vertical="center" wrapText="1"/>
    </xf>
    <xf numFmtId="49" fontId="12" fillId="5" borderId="6" xfId="0" applyNumberFormat="1" applyFont="1" applyFill="1" applyBorder="1" applyAlignment="1">
      <alignment horizontal="left" vertical="center" wrapText="1"/>
    </xf>
    <xf numFmtId="49" fontId="12" fillId="5" borderId="7" xfId="0" applyNumberFormat="1"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1"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2" fillId="6" borderId="5" xfId="0" applyFont="1" applyFill="1" applyBorder="1" applyAlignment="1">
      <alignment horizontal="justify" vertical="center" wrapText="1"/>
    </xf>
    <xf numFmtId="0" fontId="12" fillId="6" borderId="6" xfId="0" applyFont="1" applyFill="1" applyBorder="1" applyAlignment="1">
      <alignment horizontal="justify" vertical="center" wrapText="1"/>
    </xf>
    <xf numFmtId="0" fontId="12" fillId="6" borderId="7" xfId="0" applyFont="1" applyFill="1" applyBorder="1" applyAlignment="1">
      <alignment horizontal="justify"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5" xfId="0" applyFont="1" applyFill="1" applyBorder="1" applyAlignment="1">
      <alignment horizontal="justify" vertical="center" wrapText="1"/>
    </xf>
    <xf numFmtId="0" fontId="2" fillId="5" borderId="6" xfId="0" applyFont="1" applyFill="1" applyBorder="1" applyAlignment="1">
      <alignment horizontal="justify" vertical="center" wrapText="1"/>
    </xf>
    <xf numFmtId="0" fontId="2" fillId="5" borderId="7" xfId="0" applyFont="1" applyFill="1" applyBorder="1" applyAlignment="1">
      <alignment horizontal="justify" vertical="center" wrapText="1"/>
    </xf>
    <xf numFmtId="49" fontId="2" fillId="5" borderId="5" xfId="0" applyNumberFormat="1" applyFont="1" applyFill="1" applyBorder="1" applyAlignment="1">
      <alignment horizontal="left" vertical="center" wrapText="1"/>
    </xf>
    <xf numFmtId="49" fontId="2" fillId="5" borderId="6" xfId="0" applyNumberFormat="1" applyFont="1" applyFill="1" applyBorder="1" applyAlignment="1">
      <alignment horizontal="left" vertical="center" wrapText="1"/>
    </xf>
    <xf numFmtId="49" fontId="2" fillId="5" borderId="7" xfId="0" applyNumberFormat="1"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21" fillId="5" borderId="5" xfId="0" applyFont="1" applyFill="1" applyBorder="1" applyAlignment="1">
      <alignment horizontal="justify" vertical="center" wrapText="1"/>
    </xf>
    <xf numFmtId="0" fontId="21" fillId="5" borderId="6" xfId="0" applyFont="1" applyFill="1" applyBorder="1" applyAlignment="1">
      <alignment horizontal="justify" vertical="center" wrapText="1"/>
    </xf>
    <xf numFmtId="0" fontId="21" fillId="5" borderId="7" xfId="0" applyFont="1" applyFill="1" applyBorder="1" applyAlignment="1">
      <alignment horizontal="justify"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1" fillId="0" borderId="3" xfId="0" applyFont="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49" fontId="2" fillId="6" borderId="5" xfId="0" applyNumberFormat="1" applyFont="1" applyFill="1" applyBorder="1" applyAlignment="1">
      <alignment horizontal="left" vertical="center" wrapText="1"/>
    </xf>
    <xf numFmtId="49" fontId="2" fillId="6" borderId="6" xfId="0" applyNumberFormat="1" applyFont="1" applyFill="1" applyBorder="1" applyAlignment="1">
      <alignment horizontal="left" vertical="center" wrapText="1"/>
    </xf>
    <xf numFmtId="49" fontId="2" fillId="6" borderId="7" xfId="0" applyNumberFormat="1" applyFont="1" applyFill="1" applyBorder="1" applyAlignment="1">
      <alignment horizontal="left" vertical="center" wrapText="1"/>
    </xf>
    <xf numFmtId="0" fontId="16" fillId="5" borderId="5" xfId="0" applyFont="1" applyFill="1" applyBorder="1" applyAlignment="1">
      <alignment horizontal="justify" vertical="center" wrapText="1"/>
    </xf>
    <xf numFmtId="0" fontId="16" fillId="5" borderId="6" xfId="0" applyFont="1" applyFill="1" applyBorder="1" applyAlignment="1">
      <alignment horizontal="justify" vertical="center" wrapText="1"/>
    </xf>
    <xf numFmtId="0" fontId="16" fillId="5" borderId="7" xfId="0" applyFont="1" applyFill="1" applyBorder="1" applyAlignment="1">
      <alignment horizontal="justify"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9"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7" xfId="0" applyFont="1" applyBorder="1" applyAlignment="1">
      <alignment horizontal="justify" vertical="center" wrapText="1"/>
    </xf>
  </cellXfs>
  <cellStyles count="1">
    <cellStyle name="Обычный"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F113"/>
  <sheetViews>
    <sheetView view="pageBreakPreview" topLeftCell="A85" zoomScaleNormal="100" zoomScaleSheetLayoutView="100" workbookViewId="0">
      <selection activeCell="A93" sqref="A93:D93"/>
    </sheetView>
  </sheetViews>
  <sheetFormatPr defaultRowHeight="15" x14ac:dyDescent="0.25"/>
  <cols>
    <col min="1" max="1" width="9.140625" style="12"/>
    <col min="2" max="2" width="36.7109375" style="12" customWidth="1"/>
    <col min="3" max="3" width="28.5703125" style="13" customWidth="1"/>
    <col min="4" max="4" width="22.7109375" style="12" customWidth="1"/>
    <col min="5" max="5" width="12.42578125" customWidth="1"/>
    <col min="17" max="17" width="8.7109375" customWidth="1"/>
  </cols>
  <sheetData>
    <row r="1" spans="1:4" ht="18.75" x14ac:dyDescent="0.25">
      <c r="A1" s="121" t="s">
        <v>215</v>
      </c>
      <c r="B1" s="121"/>
      <c r="C1" s="121"/>
      <c r="D1" s="121"/>
    </row>
    <row r="2" spans="1:4" ht="18.75" x14ac:dyDescent="0.25">
      <c r="A2" s="121" t="s">
        <v>56</v>
      </c>
      <c r="B2" s="121"/>
      <c r="C2" s="121"/>
      <c r="D2" s="121"/>
    </row>
    <row r="3" spans="1:4" ht="15.75" x14ac:dyDescent="0.25">
      <c r="A3" s="122" t="s">
        <v>55</v>
      </c>
      <c r="B3" s="122"/>
      <c r="C3" s="122"/>
      <c r="D3" s="122"/>
    </row>
    <row r="4" spans="1:4" ht="15.75" x14ac:dyDescent="0.25">
      <c r="A4" s="11"/>
    </row>
    <row r="5" spans="1:4" ht="32.25" customHeight="1" x14ac:dyDescent="0.25">
      <c r="A5" s="2" t="s">
        <v>54</v>
      </c>
      <c r="B5" s="5" t="s">
        <v>53</v>
      </c>
      <c r="C5" s="5" t="s">
        <v>52</v>
      </c>
      <c r="D5" s="5" t="s">
        <v>51</v>
      </c>
    </row>
    <row r="6" spans="1:4" ht="31.5" x14ac:dyDescent="0.25">
      <c r="A6" s="2">
        <v>1</v>
      </c>
      <c r="B6" s="5" t="s">
        <v>50</v>
      </c>
      <c r="C6" s="2" t="s">
        <v>134</v>
      </c>
      <c r="D6" s="2" t="s">
        <v>49</v>
      </c>
    </row>
    <row r="7" spans="1:4" ht="31.5" x14ac:dyDescent="0.25">
      <c r="A7" s="9" t="s">
        <v>48</v>
      </c>
      <c r="B7" s="5" t="s">
        <v>47</v>
      </c>
      <c r="C7" s="2" t="s">
        <v>46</v>
      </c>
      <c r="D7" s="5"/>
    </row>
    <row r="8" spans="1:4" ht="15.75" x14ac:dyDescent="0.25">
      <c r="A8" s="9" t="s">
        <v>45</v>
      </c>
      <c r="B8" s="5" t="s">
        <v>44</v>
      </c>
      <c r="C8" s="2">
        <v>78</v>
      </c>
      <c r="D8" s="5"/>
    </row>
    <row r="9" spans="1:4" ht="15.75" x14ac:dyDescent="0.25">
      <c r="A9" s="9" t="s">
        <v>43</v>
      </c>
      <c r="B9" s="5" t="s">
        <v>42</v>
      </c>
      <c r="C9" s="2">
        <v>4.0999999999999996</v>
      </c>
      <c r="D9" s="5"/>
    </row>
    <row r="10" spans="1:4" ht="45.75" customHeight="1" x14ac:dyDescent="0.25">
      <c r="A10" s="9" t="s">
        <v>41</v>
      </c>
      <c r="B10" s="5" t="s">
        <v>99</v>
      </c>
      <c r="C10" s="5">
        <f>SUM(C11:C14)</f>
        <v>38157</v>
      </c>
      <c r="D10" s="5"/>
    </row>
    <row r="11" spans="1:4" ht="15.75" x14ac:dyDescent="0.25">
      <c r="A11" s="103"/>
      <c r="B11" s="14" t="s">
        <v>57</v>
      </c>
      <c r="C11" s="2">
        <v>16296</v>
      </c>
      <c r="D11" s="5"/>
    </row>
    <row r="12" spans="1:4" ht="15.75" x14ac:dyDescent="0.25">
      <c r="A12" s="104"/>
      <c r="B12" s="14" t="s">
        <v>58</v>
      </c>
      <c r="C12" s="2">
        <v>7013</v>
      </c>
      <c r="D12" s="5"/>
    </row>
    <row r="13" spans="1:4" ht="15.75" x14ac:dyDescent="0.25">
      <c r="A13" s="104"/>
      <c r="B13" s="14" t="s">
        <v>59</v>
      </c>
      <c r="C13" s="2">
        <v>486</v>
      </c>
      <c r="D13" s="5"/>
    </row>
    <row r="14" spans="1:4" ht="15.75" x14ac:dyDescent="0.25">
      <c r="A14" s="105"/>
      <c r="B14" s="14" t="s">
        <v>60</v>
      </c>
      <c r="C14" s="2">
        <v>14362</v>
      </c>
      <c r="D14" s="5"/>
    </row>
    <row r="15" spans="1:4" ht="33" customHeight="1" x14ac:dyDescent="0.25">
      <c r="A15" s="9" t="s">
        <v>40</v>
      </c>
      <c r="B15" s="5" t="s">
        <v>39</v>
      </c>
      <c r="C15" s="5">
        <f>SUM(C16:C19)</f>
        <v>3481.3100000000004</v>
      </c>
      <c r="D15" s="5"/>
    </row>
    <row r="16" spans="1:4" ht="15.75" x14ac:dyDescent="0.25">
      <c r="A16" s="103"/>
      <c r="B16" s="14" t="s">
        <v>57</v>
      </c>
      <c r="C16" s="2">
        <v>533.48</v>
      </c>
      <c r="D16" s="5"/>
    </row>
    <row r="17" spans="1:4" ht="15.75" x14ac:dyDescent="0.25">
      <c r="A17" s="104"/>
      <c r="B17" s="14" t="s">
        <v>58</v>
      </c>
      <c r="C17" s="2">
        <v>464.14</v>
      </c>
      <c r="D17" s="5"/>
    </row>
    <row r="18" spans="1:4" ht="15.75" x14ac:dyDescent="0.25">
      <c r="A18" s="104"/>
      <c r="B18" s="14" t="s">
        <v>59</v>
      </c>
      <c r="C18" s="2">
        <v>83.37</v>
      </c>
      <c r="D18" s="5"/>
    </row>
    <row r="19" spans="1:4" ht="15.75" x14ac:dyDescent="0.25">
      <c r="A19" s="105"/>
      <c r="B19" s="14" t="s">
        <v>60</v>
      </c>
      <c r="C19" s="2">
        <v>2400.3200000000002</v>
      </c>
      <c r="D19" s="5"/>
    </row>
    <row r="20" spans="1:4" ht="50.25" x14ac:dyDescent="0.25">
      <c r="A20" s="9" t="s">
        <v>128</v>
      </c>
      <c r="B20" s="70" t="s">
        <v>129</v>
      </c>
      <c r="C20" s="64">
        <v>1.5</v>
      </c>
      <c r="D20" s="5"/>
    </row>
    <row r="21" spans="1:4" ht="15.75" x14ac:dyDescent="0.25">
      <c r="A21" s="103"/>
      <c r="B21" s="14" t="s">
        <v>63</v>
      </c>
      <c r="C21" s="33">
        <v>1.3</v>
      </c>
      <c r="D21" s="5"/>
    </row>
    <row r="22" spans="1:4" ht="15.75" x14ac:dyDescent="0.25">
      <c r="A22" s="104"/>
      <c r="B22" s="14" t="s">
        <v>64</v>
      </c>
      <c r="C22" s="33">
        <v>1.3</v>
      </c>
      <c r="D22" s="5"/>
    </row>
    <row r="23" spans="1:4" ht="15.75" x14ac:dyDescent="0.25">
      <c r="A23" s="104"/>
      <c r="B23" s="14" t="s">
        <v>84</v>
      </c>
      <c r="C23" s="33"/>
      <c r="D23" s="5"/>
    </row>
    <row r="24" spans="1:4" ht="15.75" x14ac:dyDescent="0.25">
      <c r="A24" s="104"/>
      <c r="B24" s="14" t="s">
        <v>65</v>
      </c>
      <c r="C24" s="33">
        <v>1.6</v>
      </c>
      <c r="D24" s="5"/>
    </row>
    <row r="25" spans="1:4" ht="15.75" x14ac:dyDescent="0.25">
      <c r="A25" s="104"/>
      <c r="B25" s="14" t="s">
        <v>131</v>
      </c>
      <c r="C25" s="33"/>
      <c r="D25" s="5"/>
    </row>
    <row r="26" spans="1:4" ht="15.75" x14ac:dyDescent="0.25">
      <c r="A26" s="105"/>
      <c r="B26" s="14" t="s">
        <v>66</v>
      </c>
      <c r="C26" s="33">
        <v>1.9</v>
      </c>
      <c r="D26" s="5"/>
    </row>
    <row r="27" spans="1:4" ht="19.5" customHeight="1" x14ac:dyDescent="0.25">
      <c r="A27" s="115" t="s">
        <v>106</v>
      </c>
      <c r="B27" s="116"/>
      <c r="C27" s="116"/>
      <c r="D27" s="117"/>
    </row>
    <row r="28" spans="1:4" ht="30" customHeight="1" x14ac:dyDescent="0.25">
      <c r="A28" s="2">
        <v>2</v>
      </c>
      <c r="B28" s="5" t="s">
        <v>38</v>
      </c>
      <c r="C28" s="2" t="s">
        <v>2</v>
      </c>
      <c r="D28" s="2" t="s">
        <v>0</v>
      </c>
    </row>
    <row r="29" spans="1:4" ht="15.75" customHeight="1" x14ac:dyDescent="0.25">
      <c r="A29" s="112"/>
      <c r="B29" s="14" t="s">
        <v>61</v>
      </c>
      <c r="C29" s="24">
        <v>38.1</v>
      </c>
      <c r="D29" s="5"/>
    </row>
    <row r="30" spans="1:4" ht="15.75" customHeight="1" x14ac:dyDescent="0.25">
      <c r="A30" s="113"/>
      <c r="B30" s="14" t="s">
        <v>212</v>
      </c>
      <c r="C30" s="45">
        <v>21.43</v>
      </c>
      <c r="D30" s="5"/>
    </row>
    <row r="31" spans="1:4" ht="15.75" customHeight="1" x14ac:dyDescent="0.25">
      <c r="A31" s="114"/>
      <c r="B31" s="14" t="s">
        <v>62</v>
      </c>
      <c r="C31" s="8">
        <f>C30/C29</f>
        <v>0.56246719160104985</v>
      </c>
      <c r="D31" s="5"/>
    </row>
    <row r="32" spans="1:4" ht="34.5" x14ac:dyDescent="0.25">
      <c r="A32" s="9" t="s">
        <v>37</v>
      </c>
      <c r="B32" s="3" t="s">
        <v>101</v>
      </c>
      <c r="C32" s="46">
        <f>SUM(C33:C37)</f>
        <v>21.43</v>
      </c>
      <c r="D32" s="5"/>
    </row>
    <row r="33" spans="1:5" ht="15.75" customHeight="1" x14ac:dyDescent="0.25">
      <c r="A33" s="112"/>
      <c r="B33" s="14" t="s">
        <v>63</v>
      </c>
      <c r="C33" s="45">
        <v>0.70899999999999996</v>
      </c>
      <c r="D33" s="5"/>
    </row>
    <row r="34" spans="1:5" ht="15.75" customHeight="1" x14ac:dyDescent="0.25">
      <c r="A34" s="113"/>
      <c r="B34" s="14" t="s">
        <v>64</v>
      </c>
      <c r="C34" s="45">
        <v>17.533000000000001</v>
      </c>
      <c r="D34" s="5"/>
    </row>
    <row r="35" spans="1:5" ht="15.75" customHeight="1" x14ac:dyDescent="0.25">
      <c r="A35" s="113"/>
      <c r="B35" s="14" t="s">
        <v>65</v>
      </c>
      <c r="C35" s="45">
        <v>3.1880000000000002</v>
      </c>
      <c r="D35" s="5"/>
    </row>
    <row r="36" spans="1:5" ht="15.75" customHeight="1" x14ac:dyDescent="0.25">
      <c r="A36" s="113"/>
      <c r="B36" s="14" t="s">
        <v>66</v>
      </c>
      <c r="C36" s="45">
        <v>0</v>
      </c>
      <c r="D36" s="5"/>
    </row>
    <row r="37" spans="1:5" ht="15.75" customHeight="1" x14ac:dyDescent="0.25">
      <c r="A37" s="114"/>
      <c r="B37" s="14" t="s">
        <v>67</v>
      </c>
      <c r="C37" s="45">
        <v>0</v>
      </c>
      <c r="D37" s="5"/>
    </row>
    <row r="38" spans="1:5" ht="50.25" x14ac:dyDescent="0.25">
      <c r="A38" s="9" t="s">
        <v>35</v>
      </c>
      <c r="B38" s="3" t="s">
        <v>34</v>
      </c>
      <c r="C38" s="2"/>
      <c r="D38" s="5"/>
    </row>
    <row r="39" spans="1:5" ht="15.75" x14ac:dyDescent="0.25">
      <c r="A39" s="112"/>
      <c r="B39" s="14" t="s">
        <v>61</v>
      </c>
      <c r="C39" s="24">
        <v>36.299999999999997</v>
      </c>
      <c r="D39" s="5"/>
    </row>
    <row r="40" spans="1:5" ht="15.75" x14ac:dyDescent="0.25">
      <c r="A40" s="114"/>
      <c r="B40" s="14" t="s">
        <v>68</v>
      </c>
      <c r="C40" s="45">
        <v>21.43</v>
      </c>
      <c r="D40" s="5"/>
      <c r="E40" s="31"/>
    </row>
    <row r="41" spans="1:5" ht="31.5" x14ac:dyDescent="0.25">
      <c r="A41" s="9" t="s">
        <v>33</v>
      </c>
      <c r="B41" s="6" t="s">
        <v>32</v>
      </c>
      <c r="C41" s="5"/>
      <c r="D41" s="5"/>
    </row>
    <row r="42" spans="1:5" ht="15.75" x14ac:dyDescent="0.25">
      <c r="A42" s="112"/>
      <c r="B42" s="14" t="s">
        <v>61</v>
      </c>
      <c r="C42" s="24">
        <v>1.8</v>
      </c>
      <c r="D42" s="5"/>
    </row>
    <row r="43" spans="1:5" ht="15.75" x14ac:dyDescent="0.25">
      <c r="A43" s="114"/>
      <c r="B43" s="14" t="s">
        <v>68</v>
      </c>
      <c r="C43" s="43">
        <v>0</v>
      </c>
      <c r="D43" s="5"/>
    </row>
    <row r="44" spans="1:5" ht="19.5" customHeight="1" x14ac:dyDescent="0.25">
      <c r="A44" s="118" t="s">
        <v>109</v>
      </c>
      <c r="B44" s="119"/>
      <c r="C44" s="119"/>
      <c r="D44" s="120"/>
    </row>
    <row r="45" spans="1:5" ht="31.5" x14ac:dyDescent="0.25">
      <c r="A45" s="2">
        <v>3</v>
      </c>
      <c r="B45" s="3" t="s">
        <v>31</v>
      </c>
      <c r="C45" s="2" t="s">
        <v>2</v>
      </c>
      <c r="D45" s="2" t="s">
        <v>0</v>
      </c>
    </row>
    <row r="46" spans="1:5" ht="15.75" x14ac:dyDescent="0.25">
      <c r="A46" s="112"/>
      <c r="B46" s="14" t="s">
        <v>69</v>
      </c>
      <c r="C46" s="43">
        <v>136.5</v>
      </c>
      <c r="D46" s="5"/>
    </row>
    <row r="47" spans="1:5" ht="15.75" x14ac:dyDescent="0.25">
      <c r="A47" s="113"/>
      <c r="B47" s="14" t="s">
        <v>70</v>
      </c>
      <c r="C47" s="43">
        <v>136.5</v>
      </c>
      <c r="D47" s="5"/>
    </row>
    <row r="48" spans="1:5" ht="15.75" x14ac:dyDescent="0.25">
      <c r="A48" s="113"/>
      <c r="B48" s="14" t="s">
        <v>126</v>
      </c>
      <c r="C48" s="2">
        <v>0</v>
      </c>
      <c r="D48" s="5"/>
    </row>
    <row r="49" spans="1:6" ht="15.75" x14ac:dyDescent="0.25">
      <c r="A49" s="113"/>
      <c r="B49" s="14" t="s">
        <v>253</v>
      </c>
      <c r="C49" s="8">
        <v>1</v>
      </c>
      <c r="D49" s="5"/>
    </row>
    <row r="50" spans="1:6" ht="15.75" x14ac:dyDescent="0.25">
      <c r="A50" s="114"/>
      <c r="B50" s="14" t="s">
        <v>140</v>
      </c>
      <c r="C50" s="8">
        <v>0</v>
      </c>
      <c r="D50" s="5"/>
    </row>
    <row r="51" spans="1:6" ht="33" customHeight="1" x14ac:dyDescent="0.25">
      <c r="A51" s="106" t="s">
        <v>102</v>
      </c>
      <c r="B51" s="107"/>
      <c r="C51" s="107"/>
      <c r="D51" s="108"/>
    </row>
    <row r="52" spans="1:6" ht="31.5" x14ac:dyDescent="0.25">
      <c r="A52" s="2">
        <v>4</v>
      </c>
      <c r="B52" s="51" t="s">
        <v>254</v>
      </c>
      <c r="C52" s="33" t="s">
        <v>2</v>
      </c>
      <c r="D52" s="2" t="s">
        <v>0</v>
      </c>
    </row>
    <row r="53" spans="1:6" ht="15.75" customHeight="1" x14ac:dyDescent="0.25">
      <c r="A53" s="125"/>
      <c r="B53" s="47" t="s">
        <v>117</v>
      </c>
      <c r="C53" s="37" t="s">
        <v>255</v>
      </c>
      <c r="D53" s="35"/>
    </row>
    <row r="54" spans="1:6" ht="15.75" customHeight="1" x14ac:dyDescent="0.25">
      <c r="A54" s="126"/>
      <c r="B54" s="47" t="s">
        <v>72</v>
      </c>
      <c r="C54" s="38" t="s">
        <v>256</v>
      </c>
      <c r="D54" s="35"/>
    </row>
    <row r="55" spans="1:6" ht="15.75" customHeight="1" x14ac:dyDescent="0.25">
      <c r="A55" s="126"/>
      <c r="B55" s="47" t="s">
        <v>118</v>
      </c>
      <c r="C55" s="38" t="s">
        <v>30</v>
      </c>
      <c r="D55" s="35"/>
    </row>
    <row r="56" spans="1:6" ht="15.75" customHeight="1" x14ac:dyDescent="0.25">
      <c r="A56" s="126"/>
      <c r="B56" s="47" t="s">
        <v>119</v>
      </c>
      <c r="C56" s="38" t="s">
        <v>257</v>
      </c>
      <c r="D56" s="35"/>
    </row>
    <row r="57" spans="1:6" ht="15.75" customHeight="1" x14ac:dyDescent="0.25">
      <c r="A57" s="126"/>
      <c r="B57" s="47" t="s">
        <v>120</v>
      </c>
      <c r="C57" s="38" t="s">
        <v>30</v>
      </c>
      <c r="D57" s="35"/>
    </row>
    <row r="58" spans="1:6" ht="15.75" customHeight="1" x14ac:dyDescent="0.25">
      <c r="A58" s="126"/>
      <c r="B58" s="47" t="s">
        <v>73</v>
      </c>
      <c r="C58" s="38" t="s">
        <v>30</v>
      </c>
      <c r="D58" s="35"/>
    </row>
    <row r="59" spans="1:6" ht="31.5" x14ac:dyDescent="0.25">
      <c r="A59" s="127"/>
      <c r="B59" s="47" t="s">
        <v>74</v>
      </c>
      <c r="C59" s="38" t="s">
        <v>258</v>
      </c>
      <c r="D59" s="35"/>
    </row>
    <row r="60" spans="1:6" ht="20.25" customHeight="1" x14ac:dyDescent="0.25">
      <c r="A60" s="118" t="s">
        <v>104</v>
      </c>
      <c r="B60" s="119"/>
      <c r="C60" s="119"/>
      <c r="D60" s="120"/>
    </row>
    <row r="61" spans="1:6" ht="70.5" customHeight="1" x14ac:dyDescent="0.25">
      <c r="A61" s="2">
        <v>5</v>
      </c>
      <c r="B61" s="10" t="s">
        <v>29</v>
      </c>
      <c r="C61" s="74" t="s">
        <v>168</v>
      </c>
      <c r="D61" s="2" t="s">
        <v>0</v>
      </c>
    </row>
    <row r="62" spans="1:6" ht="15.75" x14ac:dyDescent="0.25">
      <c r="A62" s="112"/>
      <c r="B62" s="4" t="s">
        <v>28</v>
      </c>
      <c r="C62" s="18">
        <f>C63+C68+C73+C84+C85+C70</f>
        <v>8732</v>
      </c>
      <c r="D62" s="5"/>
      <c r="E62" s="29"/>
      <c r="F62" s="29"/>
    </row>
    <row r="63" spans="1:6" ht="83.25" customHeight="1" x14ac:dyDescent="0.25">
      <c r="A63" s="113"/>
      <c r="B63" s="1" t="s">
        <v>27</v>
      </c>
      <c r="C63" s="28">
        <f>SUM(C64:C67)</f>
        <v>0</v>
      </c>
      <c r="D63" s="5"/>
    </row>
    <row r="64" spans="1:6" ht="15.75" customHeight="1" x14ac:dyDescent="0.25">
      <c r="A64" s="113"/>
      <c r="B64" s="4" t="s">
        <v>98</v>
      </c>
      <c r="C64" s="18"/>
      <c r="D64" s="5"/>
      <c r="E64" s="29"/>
    </row>
    <row r="65" spans="1:6" ht="47.25" customHeight="1" x14ac:dyDescent="0.25">
      <c r="A65" s="113"/>
      <c r="B65" s="4" t="s">
        <v>100</v>
      </c>
      <c r="C65" s="18"/>
      <c r="D65" s="5"/>
      <c r="E65" s="29"/>
    </row>
    <row r="66" spans="1:6" ht="32.25" customHeight="1" x14ac:dyDescent="0.25">
      <c r="A66" s="113"/>
      <c r="B66" s="73" t="s">
        <v>217</v>
      </c>
      <c r="C66" s="18"/>
      <c r="D66" s="5"/>
      <c r="E66" s="29"/>
    </row>
    <row r="67" spans="1:6" ht="32.25" customHeight="1" x14ac:dyDescent="0.25">
      <c r="A67" s="113"/>
      <c r="B67" s="4" t="s">
        <v>96</v>
      </c>
      <c r="C67" s="18"/>
      <c r="D67" s="5"/>
      <c r="E67" s="29"/>
    </row>
    <row r="68" spans="1:6" ht="60.75" customHeight="1" x14ac:dyDescent="0.25">
      <c r="A68" s="113"/>
      <c r="B68" s="1" t="s">
        <v>26</v>
      </c>
      <c r="C68" s="28">
        <f>C69</f>
        <v>1478</v>
      </c>
      <c r="D68" s="5"/>
      <c r="E68" s="29"/>
    </row>
    <row r="69" spans="1:6" ht="31.5" x14ac:dyDescent="0.25">
      <c r="A69" s="113"/>
      <c r="B69" s="1" t="s">
        <v>121</v>
      </c>
      <c r="C69" s="18">
        <v>1478</v>
      </c>
      <c r="D69" s="5"/>
    </row>
    <row r="70" spans="1:6" ht="67.5" customHeight="1" x14ac:dyDescent="0.25">
      <c r="A70" s="113"/>
      <c r="B70" s="4" t="s">
        <v>97</v>
      </c>
      <c r="C70" s="28">
        <f>SUM(C71:C72)</f>
        <v>962</v>
      </c>
      <c r="D70" s="4"/>
      <c r="E70" s="29"/>
    </row>
    <row r="71" spans="1:6" ht="15.75" x14ac:dyDescent="0.25">
      <c r="A71" s="113"/>
      <c r="B71" s="7" t="s">
        <v>25</v>
      </c>
      <c r="C71" s="18"/>
      <c r="D71" s="4"/>
    </row>
    <row r="72" spans="1:6" ht="66.75" customHeight="1" x14ac:dyDescent="0.25">
      <c r="A72" s="113"/>
      <c r="B72" s="4" t="s">
        <v>24</v>
      </c>
      <c r="C72" s="23">
        <f>633+309+5+15</f>
        <v>962</v>
      </c>
      <c r="D72" s="4"/>
    </row>
    <row r="73" spans="1:6" ht="48.75" customHeight="1" x14ac:dyDescent="0.25">
      <c r="A73" s="113"/>
      <c r="B73" s="4" t="s">
        <v>23</v>
      </c>
      <c r="C73" s="25">
        <f>C74+C79</f>
        <v>6292</v>
      </c>
      <c r="D73" s="4"/>
      <c r="E73" s="29"/>
    </row>
    <row r="74" spans="1:6" ht="15.75" x14ac:dyDescent="0.25">
      <c r="A74" s="113"/>
      <c r="B74" s="6" t="s">
        <v>22</v>
      </c>
      <c r="C74" s="23">
        <f>C75+C76+C77+C78</f>
        <v>6292</v>
      </c>
      <c r="D74" s="6"/>
    </row>
    <row r="75" spans="1:6" ht="18" customHeight="1" x14ac:dyDescent="0.25">
      <c r="A75" s="113"/>
      <c r="B75" s="4" t="s">
        <v>21</v>
      </c>
      <c r="C75" s="23">
        <v>3922</v>
      </c>
      <c r="D75" s="4"/>
      <c r="E75" s="29"/>
      <c r="F75" s="29"/>
    </row>
    <row r="76" spans="1:6" ht="18" customHeight="1" x14ac:dyDescent="0.25">
      <c r="A76" s="113"/>
      <c r="B76" s="4" t="s">
        <v>20</v>
      </c>
      <c r="C76" s="23">
        <v>1919</v>
      </c>
      <c r="D76" s="4"/>
      <c r="E76" s="29"/>
    </row>
    <row r="77" spans="1:6" ht="61.5" customHeight="1" x14ac:dyDescent="0.25">
      <c r="A77" s="113"/>
      <c r="B77" s="4" t="s">
        <v>95</v>
      </c>
      <c r="C77" s="23"/>
      <c r="D77" s="4"/>
      <c r="E77" s="29"/>
    </row>
    <row r="78" spans="1:6" ht="45.75" customHeight="1" x14ac:dyDescent="0.25">
      <c r="A78" s="113"/>
      <c r="B78" s="4" t="s">
        <v>86</v>
      </c>
      <c r="C78" s="23">
        <v>451</v>
      </c>
      <c r="D78" s="4"/>
      <c r="E78" s="29"/>
    </row>
    <row r="79" spans="1:6" ht="15.75" x14ac:dyDescent="0.25">
      <c r="A79" s="113"/>
      <c r="B79" s="6" t="s">
        <v>19</v>
      </c>
      <c r="C79" s="23"/>
      <c r="D79" s="6"/>
    </row>
    <row r="80" spans="1:6" ht="27" customHeight="1" x14ac:dyDescent="0.25">
      <c r="A80" s="113"/>
      <c r="B80" s="6" t="s">
        <v>18</v>
      </c>
      <c r="C80" s="23"/>
      <c r="D80" s="6"/>
    </row>
    <row r="81" spans="1:5" ht="19.5" customHeight="1" x14ac:dyDescent="0.25">
      <c r="A81" s="113"/>
      <c r="B81" s="6" t="s">
        <v>17</v>
      </c>
      <c r="C81" s="23"/>
      <c r="D81" s="6"/>
    </row>
    <row r="82" spans="1:5" ht="28.5" customHeight="1" x14ac:dyDescent="0.25">
      <c r="A82" s="113"/>
      <c r="B82" s="6" t="s">
        <v>16</v>
      </c>
      <c r="C82" s="23"/>
      <c r="D82" s="6"/>
    </row>
    <row r="83" spans="1:5" ht="93" customHeight="1" x14ac:dyDescent="0.25">
      <c r="A83" s="113"/>
      <c r="B83" s="6" t="s">
        <v>15</v>
      </c>
      <c r="C83" s="23"/>
      <c r="D83" s="6"/>
    </row>
    <row r="84" spans="1:5" ht="63.75" customHeight="1" x14ac:dyDescent="0.25">
      <c r="A84" s="113"/>
      <c r="B84" s="4" t="s">
        <v>14</v>
      </c>
      <c r="C84" s="25">
        <v>0</v>
      </c>
      <c r="D84" s="4"/>
      <c r="E84" s="29"/>
    </row>
    <row r="85" spans="1:5" ht="67.5" customHeight="1" x14ac:dyDescent="0.25">
      <c r="A85" s="114"/>
      <c r="B85" s="4" t="s">
        <v>13</v>
      </c>
      <c r="C85" s="25">
        <v>0</v>
      </c>
      <c r="D85" s="4"/>
      <c r="E85" s="29"/>
    </row>
    <row r="86" spans="1:5" ht="93.75" customHeight="1" x14ac:dyDescent="0.25">
      <c r="A86" s="106" t="s">
        <v>218</v>
      </c>
      <c r="B86" s="107"/>
      <c r="C86" s="107"/>
      <c r="D86" s="108"/>
      <c r="E86" s="29"/>
    </row>
    <row r="87" spans="1:5" ht="35.25" customHeight="1" x14ac:dyDescent="0.25">
      <c r="A87" s="2">
        <v>6</v>
      </c>
      <c r="B87" s="51" t="s">
        <v>259</v>
      </c>
      <c r="C87" s="2" t="s">
        <v>2</v>
      </c>
      <c r="D87" s="2" t="s">
        <v>0</v>
      </c>
    </row>
    <row r="88" spans="1:5" ht="51.75" customHeight="1" x14ac:dyDescent="0.25">
      <c r="A88" s="112"/>
      <c r="B88" s="4" t="s">
        <v>260</v>
      </c>
      <c r="C88" s="96" t="s">
        <v>30</v>
      </c>
      <c r="D88" s="4"/>
    </row>
    <row r="89" spans="1:5" ht="33.75" customHeight="1" x14ac:dyDescent="0.25">
      <c r="A89" s="113"/>
      <c r="B89" s="4" t="s">
        <v>261</v>
      </c>
      <c r="C89" s="54" t="s">
        <v>262</v>
      </c>
      <c r="D89" s="4"/>
    </row>
    <row r="90" spans="1:5" ht="19.5" customHeight="1" x14ac:dyDescent="0.25">
      <c r="A90" s="113"/>
      <c r="B90" s="4" t="s">
        <v>264</v>
      </c>
      <c r="C90" s="54" t="s">
        <v>263</v>
      </c>
      <c r="D90" s="4"/>
    </row>
    <row r="91" spans="1:5" ht="33.75" customHeight="1" x14ac:dyDescent="0.25">
      <c r="A91" s="113"/>
      <c r="B91" s="4" t="s">
        <v>154</v>
      </c>
      <c r="C91" s="41" t="s">
        <v>265</v>
      </c>
      <c r="D91" s="4"/>
    </row>
    <row r="92" spans="1:5" ht="33.75" customHeight="1" x14ac:dyDescent="0.25">
      <c r="A92" s="114"/>
      <c r="B92" s="4" t="s">
        <v>155</v>
      </c>
      <c r="C92" s="41" t="s">
        <v>266</v>
      </c>
      <c r="D92" s="4"/>
    </row>
    <row r="93" spans="1:5" ht="33" customHeight="1" x14ac:dyDescent="0.25">
      <c r="A93" s="106" t="s">
        <v>107</v>
      </c>
      <c r="B93" s="107"/>
      <c r="C93" s="107"/>
      <c r="D93" s="108"/>
    </row>
    <row r="94" spans="1:5" ht="31.5" customHeight="1" x14ac:dyDescent="0.25">
      <c r="A94" s="2">
        <v>7</v>
      </c>
      <c r="B94" s="6" t="s">
        <v>110</v>
      </c>
      <c r="C94" s="43">
        <f>SUM(C95:C99)</f>
        <v>27745.74</v>
      </c>
      <c r="D94" s="2" t="s">
        <v>0</v>
      </c>
    </row>
    <row r="95" spans="1:5" ht="15.75" customHeight="1" x14ac:dyDescent="0.25">
      <c r="A95" s="109"/>
      <c r="B95" s="4" t="s">
        <v>12</v>
      </c>
      <c r="C95" s="43" t="s">
        <v>30</v>
      </c>
      <c r="D95" s="16"/>
    </row>
    <row r="96" spans="1:5" ht="15.75" customHeight="1" x14ac:dyDescent="0.25">
      <c r="A96" s="110"/>
      <c r="B96" s="4" t="s">
        <v>11</v>
      </c>
      <c r="C96" s="43" t="s">
        <v>30</v>
      </c>
      <c r="D96" s="16"/>
    </row>
    <row r="97" spans="1:4" ht="15.75" customHeight="1" x14ac:dyDescent="0.25">
      <c r="A97" s="110"/>
      <c r="B97" s="4" t="s">
        <v>10</v>
      </c>
      <c r="C97" s="43">
        <v>27745.74</v>
      </c>
      <c r="D97" s="16"/>
    </row>
    <row r="98" spans="1:4" ht="15.75" customHeight="1" x14ac:dyDescent="0.25">
      <c r="A98" s="110"/>
      <c r="B98" s="4" t="s">
        <v>9</v>
      </c>
      <c r="C98" s="43" t="s">
        <v>30</v>
      </c>
      <c r="D98" s="16"/>
    </row>
    <row r="99" spans="1:4" ht="36" customHeight="1" x14ac:dyDescent="0.25">
      <c r="A99" s="111"/>
      <c r="B99" s="4" t="s">
        <v>8</v>
      </c>
      <c r="C99" s="43" t="s">
        <v>30</v>
      </c>
      <c r="D99" s="16"/>
    </row>
    <row r="100" spans="1:4" ht="31.5" customHeight="1" x14ac:dyDescent="0.25">
      <c r="A100" s="106" t="s">
        <v>219</v>
      </c>
      <c r="B100" s="107"/>
      <c r="C100" s="107"/>
      <c r="D100" s="108"/>
    </row>
    <row r="101" spans="1:4" ht="35.25" customHeight="1" x14ac:dyDescent="0.25">
      <c r="A101" s="2">
        <v>8</v>
      </c>
      <c r="B101" s="6" t="s">
        <v>7</v>
      </c>
      <c r="C101" s="5"/>
      <c r="D101" s="2" t="s">
        <v>0</v>
      </c>
    </row>
    <row r="102" spans="1:4" ht="31.5" customHeight="1" x14ac:dyDescent="0.25">
      <c r="A102" s="109"/>
      <c r="B102" s="4" t="s">
        <v>6</v>
      </c>
      <c r="C102" s="2" t="s">
        <v>30</v>
      </c>
      <c r="D102" s="17"/>
    </row>
    <row r="103" spans="1:4" ht="31.5" customHeight="1" x14ac:dyDescent="0.25">
      <c r="A103" s="110"/>
      <c r="B103" s="4" t="s">
        <v>5</v>
      </c>
      <c r="C103" s="2" t="s">
        <v>30</v>
      </c>
      <c r="D103" s="2" t="s">
        <v>0</v>
      </c>
    </row>
    <row r="104" spans="1:4" ht="47.25" x14ac:dyDescent="0.25">
      <c r="A104" s="110"/>
      <c r="B104" s="4" t="s">
        <v>4</v>
      </c>
      <c r="C104" s="43" t="s">
        <v>268</v>
      </c>
      <c r="D104" s="2" t="s">
        <v>3</v>
      </c>
    </row>
    <row r="105" spans="1:4" ht="48.75" customHeight="1" x14ac:dyDescent="0.25">
      <c r="A105" s="110"/>
      <c r="B105" s="4" t="s">
        <v>123</v>
      </c>
      <c r="C105" s="43" t="s">
        <v>267</v>
      </c>
      <c r="D105" s="2" t="s">
        <v>3</v>
      </c>
    </row>
    <row r="106" spans="1:4" s="100" customFormat="1" ht="178.5" customHeight="1" x14ac:dyDescent="0.25">
      <c r="A106" s="128" t="s">
        <v>275</v>
      </c>
      <c r="B106" s="129"/>
      <c r="C106" s="129"/>
      <c r="D106" s="130"/>
    </row>
    <row r="107" spans="1:4" ht="36" customHeight="1" x14ac:dyDescent="0.25">
      <c r="A107" s="62">
        <v>9</v>
      </c>
      <c r="B107" s="63" t="s">
        <v>127</v>
      </c>
      <c r="C107" s="89" t="s">
        <v>269</v>
      </c>
      <c r="D107" s="16"/>
    </row>
    <row r="108" spans="1:4" ht="35.25" customHeight="1" x14ac:dyDescent="0.25">
      <c r="A108" s="106" t="s">
        <v>270</v>
      </c>
      <c r="B108" s="107"/>
      <c r="C108" s="107"/>
      <c r="D108" s="108"/>
    </row>
    <row r="109" spans="1:4" ht="36.75" customHeight="1" x14ac:dyDescent="0.25">
      <c r="A109" s="2">
        <v>10</v>
      </c>
      <c r="B109" s="3" t="s">
        <v>272</v>
      </c>
      <c r="C109" s="43">
        <v>16</v>
      </c>
      <c r="D109" s="2" t="s">
        <v>0</v>
      </c>
    </row>
    <row r="110" spans="1:4" ht="33.75" customHeight="1" x14ac:dyDescent="0.25">
      <c r="A110" s="118" t="s">
        <v>271</v>
      </c>
      <c r="B110" s="119"/>
      <c r="C110" s="119"/>
      <c r="D110" s="120"/>
    </row>
    <row r="111" spans="1:4" ht="33.75" customHeight="1" x14ac:dyDescent="0.25">
      <c r="A111" s="123">
        <v>11</v>
      </c>
      <c r="B111" s="124" t="s">
        <v>273</v>
      </c>
      <c r="C111" s="124"/>
      <c r="D111" s="124"/>
    </row>
    <row r="112" spans="1:4" ht="269.25" customHeight="1" x14ac:dyDescent="0.25">
      <c r="A112" s="123"/>
      <c r="B112" s="124" t="s">
        <v>274</v>
      </c>
      <c r="C112" s="124"/>
      <c r="D112" s="124"/>
    </row>
    <row r="113" spans="1:4" ht="63" customHeight="1" x14ac:dyDescent="0.25">
      <c r="A113" s="124" t="s">
        <v>122</v>
      </c>
      <c r="B113" s="124"/>
      <c r="C113" s="124"/>
      <c r="D113" s="124"/>
    </row>
  </sheetData>
  <autoFilter ref="A5:D110" xr:uid="{00000000-0009-0000-0000-000000000000}"/>
  <mergeCells count="30">
    <mergeCell ref="A111:A112"/>
    <mergeCell ref="B111:D111"/>
    <mergeCell ref="B112:D112"/>
    <mergeCell ref="A113:D113"/>
    <mergeCell ref="A42:A43"/>
    <mergeCell ref="A46:A50"/>
    <mergeCell ref="A53:A59"/>
    <mergeCell ref="A62:A85"/>
    <mergeCell ref="A60:D60"/>
    <mergeCell ref="A86:D86"/>
    <mergeCell ref="A110:D110"/>
    <mergeCell ref="A108:D108"/>
    <mergeCell ref="A102:A105"/>
    <mergeCell ref="A88:A92"/>
    <mergeCell ref="A93:D93"/>
    <mergeCell ref="A106:D106"/>
    <mergeCell ref="A1:D1"/>
    <mergeCell ref="A2:D2"/>
    <mergeCell ref="A3:D3"/>
    <mergeCell ref="A11:A14"/>
    <mergeCell ref="A16:A19"/>
    <mergeCell ref="A21:A26"/>
    <mergeCell ref="A100:D100"/>
    <mergeCell ref="A95:A99"/>
    <mergeCell ref="A29:A31"/>
    <mergeCell ref="A33:A37"/>
    <mergeCell ref="A27:D27"/>
    <mergeCell ref="A44:D44"/>
    <mergeCell ref="A51:D51"/>
    <mergeCell ref="A39:A40"/>
  </mergeCells>
  <pageMargins left="0.70866141732283472" right="0.31496062992125984" top="0.35433070866141736" bottom="0.35433070866141736"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25E3-2938-46CE-894C-DE93EED3CFA8}">
  <sheetPr>
    <tabColor rgb="FFFF99FF"/>
  </sheetPr>
  <dimension ref="A1:G101"/>
  <sheetViews>
    <sheetView view="pageBreakPreview" topLeftCell="A73" zoomScaleNormal="100" zoomScaleSheetLayoutView="100" workbookViewId="0">
      <selection activeCell="C76" sqref="C76"/>
    </sheetView>
  </sheetViews>
  <sheetFormatPr defaultRowHeight="15" x14ac:dyDescent="0.25"/>
  <cols>
    <col min="1" max="1" width="5.7109375" style="12" customWidth="1"/>
    <col min="2" max="2" width="37.7109375" style="12" customWidth="1"/>
    <col min="3" max="3" width="29.7109375" style="13" customWidth="1"/>
    <col min="4" max="4" width="21.42578125" style="12" customWidth="1"/>
  </cols>
  <sheetData>
    <row r="1" spans="1:4" ht="18.75" x14ac:dyDescent="0.25">
      <c r="A1" s="121" t="s">
        <v>215</v>
      </c>
      <c r="B1" s="121"/>
      <c r="C1" s="121"/>
      <c r="D1" s="121"/>
    </row>
    <row r="2" spans="1:4" ht="18.75" x14ac:dyDescent="0.25">
      <c r="A2" s="121" t="s">
        <v>175</v>
      </c>
      <c r="B2" s="121"/>
      <c r="C2" s="121"/>
      <c r="D2" s="121"/>
    </row>
    <row r="3" spans="1:4" ht="15.75" x14ac:dyDescent="0.25">
      <c r="A3" s="122" t="s">
        <v>55</v>
      </c>
      <c r="B3" s="122"/>
      <c r="C3" s="122"/>
      <c r="D3" s="122"/>
    </row>
    <row r="4" spans="1:4" ht="15.75" x14ac:dyDescent="0.25">
      <c r="A4" s="11"/>
    </row>
    <row r="5" spans="1:4" ht="32.25" customHeight="1" x14ac:dyDescent="0.25">
      <c r="A5" s="64" t="s">
        <v>54</v>
      </c>
      <c r="B5" s="5" t="s">
        <v>53</v>
      </c>
      <c r="C5" s="5" t="s">
        <v>52</v>
      </c>
      <c r="D5" s="5" t="s">
        <v>51</v>
      </c>
    </row>
    <row r="6" spans="1:4" ht="31.5" x14ac:dyDescent="0.25">
      <c r="A6" s="64">
        <v>1</v>
      </c>
      <c r="B6" s="5" t="s">
        <v>50</v>
      </c>
      <c r="C6" s="64" t="s">
        <v>134</v>
      </c>
      <c r="D6" s="64" t="s">
        <v>49</v>
      </c>
    </row>
    <row r="7" spans="1:4" ht="31.5" x14ac:dyDescent="0.25">
      <c r="A7" s="9" t="s">
        <v>48</v>
      </c>
      <c r="B7" s="5" t="s">
        <v>47</v>
      </c>
      <c r="C7" s="64" t="s">
        <v>176</v>
      </c>
      <c r="D7" s="5"/>
    </row>
    <row r="8" spans="1:4" ht="15.75" x14ac:dyDescent="0.25">
      <c r="A8" s="9" t="s">
        <v>45</v>
      </c>
      <c r="B8" s="5" t="s">
        <v>44</v>
      </c>
      <c r="C8" s="64">
        <v>63</v>
      </c>
      <c r="D8" s="5"/>
    </row>
    <row r="9" spans="1:4" ht="15.75" x14ac:dyDescent="0.25">
      <c r="A9" s="9" t="s">
        <v>43</v>
      </c>
      <c r="B9" s="5" t="s">
        <v>42</v>
      </c>
      <c r="C9" s="64">
        <v>3.1</v>
      </c>
      <c r="D9" s="5"/>
    </row>
    <row r="10" spans="1:4" ht="48.75" customHeight="1" x14ac:dyDescent="0.25">
      <c r="A10" s="9" t="s">
        <v>41</v>
      </c>
      <c r="B10" s="5" t="s">
        <v>164</v>
      </c>
      <c r="C10" s="5">
        <f>SUM(C11:C14)</f>
        <v>6010</v>
      </c>
      <c r="D10" s="5"/>
    </row>
    <row r="11" spans="1:4" ht="15.75" x14ac:dyDescent="0.25">
      <c r="A11" s="103"/>
      <c r="B11" s="14" t="s">
        <v>57</v>
      </c>
      <c r="C11" s="64">
        <v>1322</v>
      </c>
      <c r="D11" s="5"/>
    </row>
    <row r="12" spans="1:4" ht="15.75" x14ac:dyDescent="0.25">
      <c r="A12" s="104"/>
      <c r="B12" s="14" t="s">
        <v>58</v>
      </c>
      <c r="C12" s="64">
        <v>2136</v>
      </c>
      <c r="D12" s="5"/>
    </row>
    <row r="13" spans="1:4" ht="15.75" x14ac:dyDescent="0.25">
      <c r="A13" s="104"/>
      <c r="B13" s="14" t="s">
        <v>59</v>
      </c>
      <c r="C13" s="64">
        <v>1487</v>
      </c>
      <c r="D13" s="5"/>
    </row>
    <row r="14" spans="1:4" ht="15.75" x14ac:dyDescent="0.25">
      <c r="A14" s="105"/>
      <c r="B14" s="14" t="s">
        <v>60</v>
      </c>
      <c r="C14" s="64">
        <v>1065</v>
      </c>
      <c r="D14" s="5"/>
    </row>
    <row r="15" spans="1:4" ht="34.5" x14ac:dyDescent="0.25">
      <c r="A15" s="9" t="s">
        <v>40</v>
      </c>
      <c r="B15" s="5" t="s">
        <v>39</v>
      </c>
      <c r="C15" s="5">
        <f>SUM(C16:C19)</f>
        <v>768.06</v>
      </c>
      <c r="D15" s="5"/>
    </row>
    <row r="16" spans="1:4" ht="15.75" x14ac:dyDescent="0.25">
      <c r="A16" s="103"/>
      <c r="B16" s="14" t="s">
        <v>57</v>
      </c>
      <c r="C16" s="64">
        <v>45.91</v>
      </c>
      <c r="D16" s="5"/>
    </row>
    <row r="17" spans="1:4" ht="15.75" x14ac:dyDescent="0.25">
      <c r="A17" s="104"/>
      <c r="B17" s="14" t="s">
        <v>58</v>
      </c>
      <c r="C17" s="64">
        <v>263.77999999999997</v>
      </c>
      <c r="D17" s="5"/>
    </row>
    <row r="18" spans="1:4" ht="15.75" x14ac:dyDescent="0.25">
      <c r="A18" s="104"/>
      <c r="B18" s="14" t="s">
        <v>59</v>
      </c>
      <c r="C18" s="64">
        <v>284.82</v>
      </c>
      <c r="D18" s="5"/>
    </row>
    <row r="19" spans="1:4" ht="15.75" x14ac:dyDescent="0.25">
      <c r="A19" s="105"/>
      <c r="B19" s="14" t="s">
        <v>60</v>
      </c>
      <c r="C19" s="64">
        <v>173.55</v>
      </c>
      <c r="D19" s="5"/>
    </row>
    <row r="20" spans="1:4" ht="48.75" customHeight="1" x14ac:dyDescent="0.25">
      <c r="A20" s="9" t="s">
        <v>128</v>
      </c>
      <c r="B20" s="5" t="s">
        <v>136</v>
      </c>
      <c r="C20" s="5">
        <v>2.2000000000000002</v>
      </c>
      <c r="D20" s="5"/>
    </row>
    <row r="21" spans="1:4" ht="15.75" x14ac:dyDescent="0.25">
      <c r="A21" s="103"/>
      <c r="B21" s="14" t="s">
        <v>63</v>
      </c>
      <c r="C21" s="64">
        <v>2.1</v>
      </c>
      <c r="D21" s="5"/>
    </row>
    <row r="22" spans="1:4" ht="15.75" x14ac:dyDescent="0.25">
      <c r="A22" s="104"/>
      <c r="B22" s="14" t="s">
        <v>64</v>
      </c>
      <c r="C22" s="64">
        <v>1.9</v>
      </c>
      <c r="D22" s="5"/>
    </row>
    <row r="23" spans="1:4" ht="15.75" x14ac:dyDescent="0.25">
      <c r="A23" s="104"/>
      <c r="B23" s="14" t="s">
        <v>65</v>
      </c>
      <c r="C23" s="64">
        <v>2.2999999999999998</v>
      </c>
      <c r="D23" s="5"/>
    </row>
    <row r="24" spans="1:4" ht="15.75" x14ac:dyDescent="0.25">
      <c r="A24" s="105"/>
      <c r="B24" s="14" t="s">
        <v>66</v>
      </c>
      <c r="C24" s="64">
        <v>3.2</v>
      </c>
      <c r="D24" s="5"/>
    </row>
    <row r="25" spans="1:4" ht="17.25" customHeight="1" x14ac:dyDescent="0.25">
      <c r="A25" s="137" t="s">
        <v>106</v>
      </c>
      <c r="B25" s="138"/>
      <c r="C25" s="138"/>
      <c r="D25" s="139"/>
    </row>
    <row r="26" spans="1:4" ht="36" customHeight="1" x14ac:dyDescent="0.25">
      <c r="A26" s="64">
        <v>2</v>
      </c>
      <c r="B26" s="5" t="s">
        <v>38</v>
      </c>
      <c r="C26" s="99" t="s">
        <v>2</v>
      </c>
      <c r="D26" s="64" t="s">
        <v>0</v>
      </c>
    </row>
    <row r="27" spans="1:4" ht="15.75" customHeight="1" x14ac:dyDescent="0.25">
      <c r="A27" s="112"/>
      <c r="B27" s="14" t="s">
        <v>61</v>
      </c>
      <c r="C27" s="24">
        <v>9.6999999999999993</v>
      </c>
      <c r="D27" s="5"/>
    </row>
    <row r="28" spans="1:4" ht="15.75" customHeight="1" x14ac:dyDescent="0.25">
      <c r="A28" s="113"/>
      <c r="B28" s="14" t="s">
        <v>213</v>
      </c>
      <c r="C28" s="64">
        <v>0</v>
      </c>
      <c r="D28" s="5"/>
    </row>
    <row r="29" spans="1:4" ht="15.75" customHeight="1" x14ac:dyDescent="0.25">
      <c r="A29" s="114"/>
      <c r="B29" s="14" t="s">
        <v>62</v>
      </c>
      <c r="C29" s="19">
        <f>C28/C27</f>
        <v>0</v>
      </c>
      <c r="D29" s="5"/>
    </row>
    <row r="30" spans="1:4" ht="34.5" x14ac:dyDescent="0.25">
      <c r="A30" s="9" t="s">
        <v>37</v>
      </c>
      <c r="B30" s="3" t="s">
        <v>101</v>
      </c>
      <c r="C30" s="5">
        <f>SUM(C31:C35)</f>
        <v>0</v>
      </c>
      <c r="D30" s="5"/>
    </row>
    <row r="31" spans="1:4" ht="15.75" customHeight="1" x14ac:dyDescent="0.25">
      <c r="A31" s="112"/>
      <c r="B31" s="14" t="s">
        <v>63</v>
      </c>
      <c r="C31" s="64">
        <v>0</v>
      </c>
      <c r="D31" s="5"/>
    </row>
    <row r="32" spans="1:4" ht="15.75" customHeight="1" x14ac:dyDescent="0.25">
      <c r="A32" s="113"/>
      <c r="B32" s="14" t="s">
        <v>64</v>
      </c>
      <c r="C32" s="64">
        <v>0</v>
      </c>
      <c r="D32" s="5"/>
    </row>
    <row r="33" spans="1:4" ht="15.75" customHeight="1" x14ac:dyDescent="0.25">
      <c r="A33" s="113"/>
      <c r="B33" s="14" t="s">
        <v>65</v>
      </c>
      <c r="C33" s="64">
        <v>0</v>
      </c>
      <c r="D33" s="5"/>
    </row>
    <row r="34" spans="1:4" ht="15.75" customHeight="1" x14ac:dyDescent="0.25">
      <c r="A34" s="113"/>
      <c r="B34" s="14" t="s">
        <v>66</v>
      </c>
      <c r="C34" s="64">
        <v>0</v>
      </c>
      <c r="D34" s="5"/>
    </row>
    <row r="35" spans="1:4" ht="15.75" customHeight="1" x14ac:dyDescent="0.25">
      <c r="A35" s="114"/>
      <c r="B35" s="14" t="s">
        <v>177</v>
      </c>
      <c r="C35" s="64">
        <v>0</v>
      </c>
      <c r="D35" s="5"/>
    </row>
    <row r="36" spans="1:4" ht="33.75" customHeight="1" x14ac:dyDescent="0.25">
      <c r="A36" s="9" t="s">
        <v>35</v>
      </c>
      <c r="B36" s="3" t="s">
        <v>34</v>
      </c>
      <c r="C36" s="64"/>
      <c r="D36" s="5"/>
    </row>
    <row r="37" spans="1:4" ht="15.75" x14ac:dyDescent="0.25">
      <c r="A37" s="112"/>
      <c r="B37" s="14" t="s">
        <v>61</v>
      </c>
      <c r="C37" s="24">
        <v>9.6999999999999993</v>
      </c>
      <c r="D37" s="5"/>
    </row>
    <row r="38" spans="1:4" ht="15.75" x14ac:dyDescent="0.25">
      <c r="A38" s="114"/>
      <c r="B38" s="14" t="s">
        <v>68</v>
      </c>
      <c r="C38" s="24">
        <v>0</v>
      </c>
      <c r="D38" s="5"/>
    </row>
    <row r="39" spans="1:4" ht="31.5" x14ac:dyDescent="0.25">
      <c r="A39" s="9" t="s">
        <v>33</v>
      </c>
      <c r="B39" s="65" t="s">
        <v>32</v>
      </c>
      <c r="C39" s="5"/>
      <c r="D39" s="5"/>
    </row>
    <row r="40" spans="1:4" ht="15.75" x14ac:dyDescent="0.25">
      <c r="A40" s="112"/>
      <c r="B40" s="14" t="s">
        <v>61</v>
      </c>
      <c r="C40" s="18">
        <v>0</v>
      </c>
      <c r="D40" s="5"/>
    </row>
    <row r="41" spans="1:4" ht="15.75" x14ac:dyDescent="0.25">
      <c r="A41" s="114"/>
      <c r="B41" s="14" t="s">
        <v>68</v>
      </c>
      <c r="C41" s="18">
        <v>0</v>
      </c>
      <c r="D41" s="5"/>
    </row>
    <row r="42" spans="1:4" ht="18.75" customHeight="1" x14ac:dyDescent="0.25">
      <c r="A42" s="131" t="s">
        <v>214</v>
      </c>
      <c r="B42" s="132"/>
      <c r="C42" s="132"/>
      <c r="D42" s="133"/>
    </row>
    <row r="43" spans="1:4" ht="31.5" x14ac:dyDescent="0.25">
      <c r="A43" s="64">
        <v>3</v>
      </c>
      <c r="B43" s="3" t="s">
        <v>31</v>
      </c>
      <c r="C43" s="99" t="s">
        <v>2</v>
      </c>
      <c r="D43" s="64" t="s">
        <v>0</v>
      </c>
    </row>
    <row r="44" spans="1:4" ht="15.75" x14ac:dyDescent="0.25">
      <c r="A44" s="112"/>
      <c r="B44" s="14" t="s">
        <v>69</v>
      </c>
      <c r="C44" s="5">
        <v>0</v>
      </c>
      <c r="D44" s="5"/>
    </row>
    <row r="45" spans="1:4" ht="15.75" x14ac:dyDescent="0.25">
      <c r="A45" s="113"/>
      <c r="B45" s="14" t="s">
        <v>70</v>
      </c>
      <c r="C45" s="64">
        <v>0</v>
      </c>
      <c r="D45" s="5"/>
    </row>
    <row r="46" spans="1:4" ht="15" customHeight="1" x14ac:dyDescent="0.25">
      <c r="A46" s="113"/>
      <c r="B46" s="14" t="s">
        <v>126</v>
      </c>
      <c r="C46" s="64">
        <v>0</v>
      </c>
      <c r="D46" s="5"/>
    </row>
    <row r="47" spans="1:4" ht="15.75" x14ac:dyDescent="0.25">
      <c r="A47" s="113"/>
      <c r="B47" s="14" t="s">
        <v>253</v>
      </c>
      <c r="C47" s="8">
        <v>0</v>
      </c>
      <c r="D47" s="5"/>
    </row>
    <row r="48" spans="1:4" ht="15.75" x14ac:dyDescent="0.25">
      <c r="A48" s="114"/>
      <c r="B48" s="14" t="s">
        <v>140</v>
      </c>
      <c r="C48" s="8">
        <v>0</v>
      </c>
      <c r="D48" s="5"/>
    </row>
    <row r="49" spans="1:7" ht="17.25" customHeight="1" x14ac:dyDescent="0.25">
      <c r="A49" s="131" t="s">
        <v>214</v>
      </c>
      <c r="B49" s="132"/>
      <c r="C49" s="132"/>
      <c r="D49" s="133"/>
    </row>
    <row r="50" spans="1:7" ht="31.5" x14ac:dyDescent="0.25">
      <c r="A50" s="64">
        <v>4</v>
      </c>
      <c r="B50" s="51" t="s">
        <v>254</v>
      </c>
      <c r="C50" s="99" t="s">
        <v>2</v>
      </c>
      <c r="D50" s="64" t="s">
        <v>0</v>
      </c>
    </row>
    <row r="51" spans="1:7" ht="15.75" customHeight="1" x14ac:dyDescent="0.25">
      <c r="A51" s="112"/>
      <c r="B51" s="14" t="s">
        <v>71</v>
      </c>
      <c r="C51" s="44" t="s">
        <v>339</v>
      </c>
      <c r="D51" s="5"/>
    </row>
    <row r="52" spans="1:7" ht="15.75" customHeight="1" x14ac:dyDescent="0.25">
      <c r="A52" s="113"/>
      <c r="B52" s="14" t="s">
        <v>72</v>
      </c>
      <c r="C52" s="43" t="s">
        <v>30</v>
      </c>
      <c r="D52" s="5"/>
    </row>
    <row r="53" spans="1:7" ht="15.75" customHeight="1" x14ac:dyDescent="0.25">
      <c r="A53" s="113"/>
      <c r="B53" s="14" t="s">
        <v>118</v>
      </c>
      <c r="C53" s="43" t="s">
        <v>30</v>
      </c>
      <c r="D53" s="5"/>
    </row>
    <row r="54" spans="1:7" ht="15.75" customHeight="1" x14ac:dyDescent="0.25">
      <c r="A54" s="113"/>
      <c r="B54" s="14" t="s">
        <v>119</v>
      </c>
      <c r="C54" s="43" t="s">
        <v>30</v>
      </c>
      <c r="D54" s="5"/>
    </row>
    <row r="55" spans="1:7" ht="15.75" customHeight="1" x14ac:dyDescent="0.25">
      <c r="A55" s="113"/>
      <c r="B55" s="14" t="s">
        <v>120</v>
      </c>
      <c r="C55" s="43" t="s">
        <v>339</v>
      </c>
      <c r="D55" s="5"/>
    </row>
    <row r="56" spans="1:7" ht="15.75" customHeight="1" x14ac:dyDescent="0.25">
      <c r="A56" s="113"/>
      <c r="B56" s="14" t="s">
        <v>73</v>
      </c>
      <c r="C56" s="43" t="s">
        <v>30</v>
      </c>
      <c r="D56" s="5"/>
    </row>
    <row r="57" spans="1:7" ht="31.5" x14ac:dyDescent="0.25">
      <c r="A57" s="114"/>
      <c r="B57" s="14" t="s">
        <v>74</v>
      </c>
      <c r="C57" s="43" t="s">
        <v>30</v>
      </c>
      <c r="D57" s="5"/>
    </row>
    <row r="58" spans="1:7" ht="18.75" customHeight="1" x14ac:dyDescent="0.25">
      <c r="A58" s="131" t="s">
        <v>167</v>
      </c>
      <c r="B58" s="132"/>
      <c r="C58" s="132"/>
      <c r="D58" s="133"/>
    </row>
    <row r="59" spans="1:7" ht="67.5" customHeight="1" x14ac:dyDescent="0.25">
      <c r="A59" s="64">
        <v>5</v>
      </c>
      <c r="B59" s="10" t="s">
        <v>29</v>
      </c>
      <c r="C59" s="64" t="s">
        <v>142</v>
      </c>
      <c r="D59" s="64" t="s">
        <v>0</v>
      </c>
    </row>
    <row r="60" spans="1:7" ht="15.75" x14ac:dyDescent="0.25">
      <c r="A60" s="112"/>
      <c r="B60" s="4" t="s">
        <v>28</v>
      </c>
      <c r="C60" s="18">
        <f>C61+C66+C67+C68</f>
        <v>323</v>
      </c>
      <c r="D60" s="5"/>
      <c r="E60" s="29"/>
      <c r="G60" s="29"/>
    </row>
    <row r="61" spans="1:7" ht="83.25" customHeight="1" x14ac:dyDescent="0.25">
      <c r="A61" s="113"/>
      <c r="B61" s="1" t="s">
        <v>27</v>
      </c>
      <c r="C61" s="26">
        <f>SUM(C62:C65)</f>
        <v>0</v>
      </c>
      <c r="D61" s="5"/>
    </row>
    <row r="62" spans="1:7" ht="33" customHeight="1" x14ac:dyDescent="0.25">
      <c r="A62" s="113"/>
      <c r="B62" s="4" t="s">
        <v>143</v>
      </c>
      <c r="C62" s="64"/>
      <c r="D62" s="5"/>
    </row>
    <row r="63" spans="1:7" ht="46.5" customHeight="1" x14ac:dyDescent="0.25">
      <c r="A63" s="113"/>
      <c r="B63" s="4" t="s">
        <v>144</v>
      </c>
      <c r="C63" s="64"/>
      <c r="D63" s="5"/>
    </row>
    <row r="64" spans="1:7" ht="33.75" customHeight="1" x14ac:dyDescent="0.25">
      <c r="A64" s="113"/>
      <c r="B64" s="4" t="s">
        <v>145</v>
      </c>
      <c r="C64" s="64"/>
      <c r="D64" s="5"/>
    </row>
    <row r="65" spans="1:4" ht="42.75" customHeight="1" x14ac:dyDescent="0.25">
      <c r="A65" s="113"/>
      <c r="B65" s="4" t="s">
        <v>146</v>
      </c>
      <c r="C65" s="64"/>
      <c r="D65" s="5"/>
    </row>
    <row r="66" spans="1:4" ht="60.75" customHeight="1" x14ac:dyDescent="0.25">
      <c r="A66" s="113"/>
      <c r="B66" s="1" t="s">
        <v>26</v>
      </c>
      <c r="C66" s="26">
        <v>0</v>
      </c>
      <c r="D66" s="5"/>
    </row>
    <row r="67" spans="1:4" ht="67.5" customHeight="1" x14ac:dyDescent="0.25">
      <c r="A67" s="113"/>
      <c r="B67" s="4" t="s">
        <v>97</v>
      </c>
      <c r="C67" s="26">
        <f>5+76</f>
        <v>81</v>
      </c>
      <c r="D67" s="4"/>
    </row>
    <row r="68" spans="1:4" ht="48" customHeight="1" x14ac:dyDescent="0.25">
      <c r="A68" s="113"/>
      <c r="B68" s="4" t="s">
        <v>23</v>
      </c>
      <c r="C68" s="25">
        <f>C69+C70+C71</f>
        <v>242</v>
      </c>
      <c r="D68" s="4"/>
    </row>
    <row r="69" spans="1:4" ht="31.5" x14ac:dyDescent="0.25">
      <c r="A69" s="113"/>
      <c r="B69" s="4" t="s">
        <v>178</v>
      </c>
      <c r="C69" s="23">
        <v>242</v>
      </c>
      <c r="D69" s="65"/>
    </row>
    <row r="70" spans="1:4" ht="36" customHeight="1" x14ac:dyDescent="0.25">
      <c r="A70" s="113"/>
      <c r="B70" s="4" t="s">
        <v>171</v>
      </c>
      <c r="C70" s="23">
        <v>0</v>
      </c>
      <c r="D70" s="4"/>
    </row>
    <row r="71" spans="1:4" ht="31.5" customHeight="1" x14ac:dyDescent="0.25">
      <c r="A71" s="113"/>
      <c r="B71" s="4" t="s">
        <v>172</v>
      </c>
      <c r="C71" s="15">
        <v>0</v>
      </c>
      <c r="D71" s="4"/>
    </row>
    <row r="72" spans="1:4" ht="63.75" customHeight="1" x14ac:dyDescent="0.25">
      <c r="A72" s="113"/>
      <c r="B72" s="4" t="s">
        <v>14</v>
      </c>
      <c r="C72" s="27">
        <v>0</v>
      </c>
      <c r="D72" s="4"/>
    </row>
    <row r="73" spans="1:4" ht="66" customHeight="1" x14ac:dyDescent="0.25">
      <c r="A73" s="114"/>
      <c r="B73" s="4" t="s">
        <v>13</v>
      </c>
      <c r="C73" s="27">
        <v>0</v>
      </c>
      <c r="D73" s="4"/>
    </row>
    <row r="74" spans="1:4" ht="96.75" customHeight="1" x14ac:dyDescent="0.25">
      <c r="A74" s="106" t="s">
        <v>245</v>
      </c>
      <c r="B74" s="107"/>
      <c r="C74" s="107"/>
      <c r="D74" s="108"/>
    </row>
    <row r="75" spans="1:4" ht="33" customHeight="1" x14ac:dyDescent="0.25">
      <c r="A75" s="64">
        <v>6</v>
      </c>
      <c r="B75" s="51" t="s">
        <v>259</v>
      </c>
      <c r="C75" s="61" t="s">
        <v>2</v>
      </c>
      <c r="D75" s="64" t="s">
        <v>0</v>
      </c>
    </row>
    <row r="76" spans="1:4" ht="46.5" customHeight="1" x14ac:dyDescent="0.25">
      <c r="A76" s="112"/>
      <c r="B76" s="4" t="s">
        <v>260</v>
      </c>
      <c r="C76" s="96" t="s">
        <v>30</v>
      </c>
      <c r="D76" s="4"/>
    </row>
    <row r="77" spans="1:4" ht="33.75" customHeight="1" x14ac:dyDescent="0.25">
      <c r="A77" s="113"/>
      <c r="B77" s="4" t="s">
        <v>174</v>
      </c>
      <c r="C77" s="49" t="s">
        <v>311</v>
      </c>
      <c r="D77" s="4"/>
    </row>
    <row r="78" spans="1:4" ht="20.25" customHeight="1" x14ac:dyDescent="0.25">
      <c r="A78" s="113"/>
      <c r="B78" s="4" t="s">
        <v>153</v>
      </c>
      <c r="C78" s="49" t="s">
        <v>311</v>
      </c>
      <c r="D78" s="4"/>
    </row>
    <row r="79" spans="1:4" ht="33.75" customHeight="1" x14ac:dyDescent="0.25">
      <c r="A79" s="113"/>
      <c r="B79" s="4" t="s">
        <v>154</v>
      </c>
      <c r="C79" s="49" t="s">
        <v>325</v>
      </c>
      <c r="D79" s="4"/>
    </row>
    <row r="80" spans="1:4" ht="33.75" customHeight="1" x14ac:dyDescent="0.25">
      <c r="A80" s="114"/>
      <c r="B80" s="4" t="s">
        <v>155</v>
      </c>
      <c r="C80" s="49" t="s">
        <v>326</v>
      </c>
      <c r="D80" s="4"/>
    </row>
    <row r="81" spans="1:4" ht="18.75" customHeight="1" x14ac:dyDescent="0.25">
      <c r="A81" s="131" t="s">
        <v>179</v>
      </c>
      <c r="B81" s="132"/>
      <c r="C81" s="132"/>
      <c r="D81" s="133"/>
    </row>
    <row r="82" spans="1:4" ht="31.5" customHeight="1" x14ac:dyDescent="0.25">
      <c r="A82" s="64">
        <v>7</v>
      </c>
      <c r="B82" s="65" t="s">
        <v>110</v>
      </c>
      <c r="C82" s="64">
        <f>SUM(C83:C87)</f>
        <v>0</v>
      </c>
      <c r="D82" s="64" t="s">
        <v>0</v>
      </c>
    </row>
    <row r="83" spans="1:4" ht="16.5" customHeight="1" x14ac:dyDescent="0.25">
      <c r="A83" s="109"/>
      <c r="B83" s="4" t="s">
        <v>12</v>
      </c>
      <c r="C83" s="64" t="s">
        <v>30</v>
      </c>
      <c r="D83" s="16"/>
    </row>
    <row r="84" spans="1:4" ht="16.5" customHeight="1" x14ac:dyDescent="0.25">
      <c r="A84" s="110"/>
      <c r="B84" s="4" t="s">
        <v>11</v>
      </c>
      <c r="C84" s="64" t="s">
        <v>30</v>
      </c>
      <c r="D84" s="16"/>
    </row>
    <row r="85" spans="1:4" ht="16.5" customHeight="1" x14ac:dyDescent="0.25">
      <c r="A85" s="110"/>
      <c r="B85" s="4" t="s">
        <v>10</v>
      </c>
      <c r="C85" s="64" t="s">
        <v>30</v>
      </c>
      <c r="D85" s="16"/>
    </row>
    <row r="86" spans="1:4" ht="16.5" customHeight="1" x14ac:dyDescent="0.25">
      <c r="A86" s="110"/>
      <c r="B86" s="4" t="s">
        <v>9</v>
      </c>
      <c r="C86" s="64" t="s">
        <v>30</v>
      </c>
      <c r="D86" s="16"/>
    </row>
    <row r="87" spans="1:4" ht="16.5" customHeight="1" x14ac:dyDescent="0.25">
      <c r="A87" s="111"/>
      <c r="B87" s="4" t="s">
        <v>8</v>
      </c>
      <c r="C87" s="64" t="s">
        <v>30</v>
      </c>
      <c r="D87" s="16"/>
    </row>
    <row r="88" spans="1:4" ht="19.5" customHeight="1" x14ac:dyDescent="0.25">
      <c r="A88" s="131" t="s">
        <v>108</v>
      </c>
      <c r="B88" s="132"/>
      <c r="C88" s="132"/>
      <c r="D88" s="133"/>
    </row>
    <row r="89" spans="1:4" ht="32.25" customHeight="1" x14ac:dyDescent="0.25">
      <c r="A89" s="64">
        <v>8</v>
      </c>
      <c r="B89" s="65" t="s">
        <v>7</v>
      </c>
      <c r="C89" s="5"/>
      <c r="D89" s="64" t="s">
        <v>0</v>
      </c>
    </row>
    <row r="90" spans="1:4" ht="32.25" customHeight="1" x14ac:dyDescent="0.25">
      <c r="A90" s="109"/>
      <c r="B90" s="4" t="s">
        <v>6</v>
      </c>
      <c r="C90" s="64" t="s">
        <v>30</v>
      </c>
      <c r="D90" s="17"/>
    </row>
    <row r="91" spans="1:4" ht="32.25" customHeight="1" x14ac:dyDescent="0.25">
      <c r="A91" s="110"/>
      <c r="B91" s="4" t="s">
        <v>5</v>
      </c>
      <c r="C91" s="64" t="s">
        <v>30</v>
      </c>
      <c r="D91" s="64" t="s">
        <v>0</v>
      </c>
    </row>
    <row r="92" spans="1:4" ht="47.25" x14ac:dyDescent="0.25">
      <c r="A92" s="110"/>
      <c r="B92" s="4" t="s">
        <v>4</v>
      </c>
      <c r="C92" s="43" t="s">
        <v>159</v>
      </c>
      <c r="D92" s="64" t="s">
        <v>3</v>
      </c>
    </row>
    <row r="93" spans="1:4" ht="48.75" customHeight="1" x14ac:dyDescent="0.25">
      <c r="A93" s="110"/>
      <c r="B93" s="4" t="s">
        <v>160</v>
      </c>
      <c r="C93" s="43" t="s">
        <v>161</v>
      </c>
      <c r="D93" s="64" t="s">
        <v>3</v>
      </c>
    </row>
    <row r="94" spans="1:4" ht="173.25" customHeight="1" x14ac:dyDescent="0.25">
      <c r="A94" s="106" t="s">
        <v>338</v>
      </c>
      <c r="B94" s="107"/>
      <c r="C94" s="107"/>
      <c r="D94" s="108"/>
    </row>
    <row r="95" spans="1:4" ht="36.75" customHeight="1" x14ac:dyDescent="0.25">
      <c r="A95" s="99">
        <v>9</v>
      </c>
      <c r="B95" s="65" t="s">
        <v>127</v>
      </c>
      <c r="C95" s="89" t="s">
        <v>269</v>
      </c>
      <c r="D95" s="16"/>
    </row>
    <row r="96" spans="1:4" ht="35.25" customHeight="1" x14ac:dyDescent="0.25">
      <c r="A96" s="106" t="s">
        <v>270</v>
      </c>
      <c r="B96" s="107"/>
      <c r="C96" s="107"/>
      <c r="D96" s="108"/>
    </row>
    <row r="97" spans="1:4" ht="24" customHeight="1" x14ac:dyDescent="0.25">
      <c r="A97" s="99">
        <v>10</v>
      </c>
      <c r="B97" s="3" t="s">
        <v>1</v>
      </c>
      <c r="C97" s="43">
        <v>16</v>
      </c>
      <c r="D97" s="99" t="s">
        <v>0</v>
      </c>
    </row>
    <row r="98" spans="1:4" ht="36" customHeight="1" x14ac:dyDescent="0.25">
      <c r="A98" s="118" t="s">
        <v>271</v>
      </c>
      <c r="B98" s="119"/>
      <c r="C98" s="119"/>
      <c r="D98" s="120"/>
    </row>
    <row r="99" spans="1:4" ht="33.75" customHeight="1" x14ac:dyDescent="0.25">
      <c r="A99" s="123">
        <v>11</v>
      </c>
      <c r="B99" s="124" t="s">
        <v>273</v>
      </c>
      <c r="C99" s="124"/>
      <c r="D99" s="124"/>
    </row>
    <row r="100" spans="1:4" ht="269.25" customHeight="1" x14ac:dyDescent="0.25">
      <c r="A100" s="123"/>
      <c r="B100" s="124" t="s">
        <v>274</v>
      </c>
      <c r="C100" s="124"/>
      <c r="D100" s="124"/>
    </row>
    <row r="101" spans="1:4" ht="63" customHeight="1" x14ac:dyDescent="0.25">
      <c r="A101" s="124" t="s">
        <v>122</v>
      </c>
      <c r="B101" s="124"/>
      <c r="C101" s="124"/>
      <c r="D101" s="124"/>
    </row>
  </sheetData>
  <mergeCells count="30">
    <mergeCell ref="A101:D101"/>
    <mergeCell ref="A76:A80"/>
    <mergeCell ref="A81:D81"/>
    <mergeCell ref="A83:A87"/>
    <mergeCell ref="A88:D88"/>
    <mergeCell ref="A90:A93"/>
    <mergeCell ref="A96:D96"/>
    <mergeCell ref="A98:D98"/>
    <mergeCell ref="A99:A100"/>
    <mergeCell ref="B99:D99"/>
    <mergeCell ref="B100:D100"/>
    <mergeCell ref="A94:D94"/>
    <mergeCell ref="A74:D74"/>
    <mergeCell ref="A25:D25"/>
    <mergeCell ref="A27:A29"/>
    <mergeCell ref="A31:A35"/>
    <mergeCell ref="A37:A38"/>
    <mergeCell ref="A40:A41"/>
    <mergeCell ref="A42:D42"/>
    <mergeCell ref="A44:A48"/>
    <mergeCell ref="A49:D49"/>
    <mergeCell ref="A51:A57"/>
    <mergeCell ref="A58:D58"/>
    <mergeCell ref="A60:A73"/>
    <mergeCell ref="A21:A24"/>
    <mergeCell ref="A1:D1"/>
    <mergeCell ref="A2:D2"/>
    <mergeCell ref="A3:D3"/>
    <mergeCell ref="A11:A14"/>
    <mergeCell ref="A16:A19"/>
  </mergeCell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9BEB-AC39-4E5B-989C-A3C0467C7DEE}">
  <sheetPr>
    <tabColor rgb="FFFF99FF"/>
  </sheetPr>
  <dimension ref="A1:D100"/>
  <sheetViews>
    <sheetView view="pageBreakPreview" topLeftCell="A88" zoomScaleNormal="100" zoomScaleSheetLayoutView="100" workbookViewId="0">
      <selection activeCell="J73" sqref="J73"/>
    </sheetView>
  </sheetViews>
  <sheetFormatPr defaultRowHeight="15" x14ac:dyDescent="0.25"/>
  <cols>
    <col min="1" max="1" width="9.140625" style="12"/>
    <col min="2" max="2" width="37.140625" style="12" customWidth="1"/>
    <col min="3" max="3" width="29" style="13" customWidth="1"/>
    <col min="4" max="4" width="17" style="12" customWidth="1"/>
  </cols>
  <sheetData>
    <row r="1" spans="1:4" ht="18.75" x14ac:dyDescent="0.25">
      <c r="A1" s="121" t="s">
        <v>215</v>
      </c>
      <c r="B1" s="121"/>
      <c r="C1" s="121"/>
      <c r="D1" s="121"/>
    </row>
    <row r="2" spans="1:4" ht="18.75" x14ac:dyDescent="0.25">
      <c r="A2" s="121" t="s">
        <v>180</v>
      </c>
      <c r="B2" s="121"/>
      <c r="C2" s="121"/>
      <c r="D2" s="121"/>
    </row>
    <row r="3" spans="1:4" ht="15.75" x14ac:dyDescent="0.25">
      <c r="A3" s="122" t="s">
        <v>55</v>
      </c>
      <c r="B3" s="122"/>
      <c r="C3" s="122"/>
      <c r="D3" s="122"/>
    </row>
    <row r="4" spans="1:4" ht="15.75" x14ac:dyDescent="0.25">
      <c r="A4" s="11"/>
    </row>
    <row r="5" spans="1:4" ht="32.25" customHeight="1" x14ac:dyDescent="0.25">
      <c r="A5" s="64" t="s">
        <v>54</v>
      </c>
      <c r="B5" s="5" t="s">
        <v>53</v>
      </c>
      <c r="C5" s="5" t="s">
        <v>52</v>
      </c>
      <c r="D5" s="5" t="s">
        <v>51</v>
      </c>
    </row>
    <row r="6" spans="1:4" ht="31.5" x14ac:dyDescent="0.25">
      <c r="A6" s="64">
        <v>1</v>
      </c>
      <c r="B6" s="5" t="s">
        <v>50</v>
      </c>
      <c r="C6" s="64" t="s">
        <v>134</v>
      </c>
      <c r="D6" s="64" t="s">
        <v>49</v>
      </c>
    </row>
    <row r="7" spans="1:4" ht="31.5" x14ac:dyDescent="0.25">
      <c r="A7" s="9" t="s">
        <v>48</v>
      </c>
      <c r="B7" s="5" t="s">
        <v>47</v>
      </c>
      <c r="C7" s="64" t="s">
        <v>181</v>
      </c>
      <c r="D7" s="5"/>
    </row>
    <row r="8" spans="1:4" ht="15.75" x14ac:dyDescent="0.25">
      <c r="A8" s="9" t="s">
        <v>45</v>
      </c>
      <c r="B8" s="5" t="s">
        <v>44</v>
      </c>
      <c r="C8" s="64">
        <v>55</v>
      </c>
      <c r="D8" s="5"/>
    </row>
    <row r="9" spans="1:4" ht="15.75" x14ac:dyDescent="0.25">
      <c r="A9" s="9" t="s">
        <v>43</v>
      </c>
      <c r="B9" s="5" t="s">
        <v>42</v>
      </c>
      <c r="C9" s="64">
        <v>2.9</v>
      </c>
      <c r="D9" s="5"/>
    </row>
    <row r="10" spans="1:4" ht="46.5" customHeight="1" x14ac:dyDescent="0.25">
      <c r="A10" s="9" t="s">
        <v>41</v>
      </c>
      <c r="B10" s="5" t="s">
        <v>164</v>
      </c>
      <c r="C10" s="5">
        <f>SUM(C11:C14)</f>
        <v>4215</v>
      </c>
      <c r="D10" s="5"/>
    </row>
    <row r="11" spans="1:4" ht="15.75" x14ac:dyDescent="0.25">
      <c r="A11" s="103"/>
      <c r="B11" s="14" t="s">
        <v>57</v>
      </c>
      <c r="C11" s="64">
        <v>1063</v>
      </c>
      <c r="D11" s="5"/>
    </row>
    <row r="12" spans="1:4" ht="15.75" x14ac:dyDescent="0.25">
      <c r="A12" s="104"/>
      <c r="B12" s="14" t="s">
        <v>58</v>
      </c>
      <c r="C12" s="64">
        <v>1809</v>
      </c>
      <c r="D12" s="5"/>
    </row>
    <row r="13" spans="1:4" ht="15.75" x14ac:dyDescent="0.25">
      <c r="A13" s="104"/>
      <c r="B13" s="14" t="s">
        <v>59</v>
      </c>
      <c r="C13" s="64">
        <v>98</v>
      </c>
      <c r="D13" s="5"/>
    </row>
    <row r="14" spans="1:4" ht="15.75" x14ac:dyDescent="0.25">
      <c r="A14" s="105"/>
      <c r="B14" s="14" t="s">
        <v>60</v>
      </c>
      <c r="C14" s="64">
        <v>1245</v>
      </c>
      <c r="D14" s="5"/>
    </row>
    <row r="15" spans="1:4" ht="34.5" x14ac:dyDescent="0.25">
      <c r="A15" s="9" t="s">
        <v>40</v>
      </c>
      <c r="B15" s="5" t="s">
        <v>39</v>
      </c>
      <c r="C15" s="5">
        <f>SUM(C16:C19)</f>
        <v>508.38</v>
      </c>
      <c r="D15" s="5"/>
    </row>
    <row r="16" spans="1:4" ht="15.75" x14ac:dyDescent="0.25">
      <c r="A16" s="103"/>
      <c r="B16" s="14" t="s">
        <v>57</v>
      </c>
      <c r="C16" s="64">
        <v>62.26</v>
      </c>
      <c r="D16" s="5"/>
    </row>
    <row r="17" spans="1:4" ht="15.75" x14ac:dyDescent="0.25">
      <c r="A17" s="104"/>
      <c r="B17" s="14" t="s">
        <v>58</v>
      </c>
      <c r="C17" s="64">
        <v>203.38</v>
      </c>
      <c r="D17" s="5"/>
    </row>
    <row r="18" spans="1:4" ht="15.75" x14ac:dyDescent="0.25">
      <c r="A18" s="104"/>
      <c r="B18" s="14" t="s">
        <v>59</v>
      </c>
      <c r="C18" s="64">
        <v>18.25</v>
      </c>
      <c r="D18" s="5"/>
    </row>
    <row r="19" spans="1:4" ht="15.75" x14ac:dyDescent="0.25">
      <c r="A19" s="105"/>
      <c r="B19" s="14" t="s">
        <v>60</v>
      </c>
      <c r="C19" s="64">
        <v>224.49</v>
      </c>
      <c r="D19" s="5"/>
    </row>
    <row r="20" spans="1:4" ht="48.75" customHeight="1" x14ac:dyDescent="0.25">
      <c r="A20" s="9" t="s">
        <v>128</v>
      </c>
      <c r="B20" s="5" t="s">
        <v>136</v>
      </c>
      <c r="C20" s="5">
        <v>2.2000000000000002</v>
      </c>
      <c r="D20" s="5"/>
    </row>
    <row r="21" spans="1:4" ht="15.75" x14ac:dyDescent="0.25">
      <c r="A21" s="103"/>
      <c r="B21" s="14" t="s">
        <v>63</v>
      </c>
      <c r="C21" s="64">
        <v>2.6</v>
      </c>
      <c r="D21" s="5"/>
    </row>
    <row r="22" spans="1:4" ht="15.75" x14ac:dyDescent="0.25">
      <c r="A22" s="104"/>
      <c r="B22" s="14" t="s">
        <v>64</v>
      </c>
      <c r="C22" s="64">
        <v>1.7</v>
      </c>
      <c r="D22" s="5"/>
    </row>
    <row r="23" spans="1:4" ht="15.75" x14ac:dyDescent="0.25">
      <c r="A23" s="104"/>
      <c r="B23" s="14" t="s">
        <v>65</v>
      </c>
      <c r="C23" s="64">
        <v>2.4</v>
      </c>
      <c r="D23" s="5"/>
    </row>
    <row r="24" spans="1:4" ht="18.75" customHeight="1" x14ac:dyDescent="0.25">
      <c r="A24" s="137" t="s">
        <v>106</v>
      </c>
      <c r="B24" s="138"/>
      <c r="C24" s="138"/>
      <c r="D24" s="139"/>
    </row>
    <row r="25" spans="1:4" ht="33.75" customHeight="1" x14ac:dyDescent="0.25">
      <c r="A25" s="64">
        <v>2</v>
      </c>
      <c r="B25" s="5" t="s">
        <v>38</v>
      </c>
      <c r="C25" s="99" t="s">
        <v>2</v>
      </c>
      <c r="D25" s="64" t="s">
        <v>0</v>
      </c>
    </row>
    <row r="26" spans="1:4" ht="15.75" customHeight="1" x14ac:dyDescent="0.25">
      <c r="A26" s="112"/>
      <c r="B26" s="14" t="s">
        <v>61</v>
      </c>
      <c r="C26" s="24">
        <v>6.2</v>
      </c>
      <c r="D26" s="5"/>
    </row>
    <row r="27" spans="1:4" ht="15.75" customHeight="1" x14ac:dyDescent="0.25">
      <c r="A27" s="113"/>
      <c r="B27" s="14" t="s">
        <v>213</v>
      </c>
      <c r="C27" s="45">
        <v>0</v>
      </c>
      <c r="D27" s="5"/>
    </row>
    <row r="28" spans="1:4" ht="15.75" customHeight="1" x14ac:dyDescent="0.25">
      <c r="A28" s="114"/>
      <c r="B28" s="14" t="s">
        <v>62</v>
      </c>
      <c r="C28" s="97">
        <f>C27/C26</f>
        <v>0</v>
      </c>
      <c r="D28" s="5"/>
    </row>
    <row r="29" spans="1:4" ht="34.5" x14ac:dyDescent="0.25">
      <c r="A29" s="9" t="s">
        <v>37</v>
      </c>
      <c r="B29" s="3" t="s">
        <v>101</v>
      </c>
      <c r="C29" s="101">
        <f>SUM(C30:C34)</f>
        <v>0</v>
      </c>
      <c r="D29" s="5"/>
    </row>
    <row r="30" spans="1:4" ht="15.75" customHeight="1" x14ac:dyDescent="0.25">
      <c r="A30" s="112"/>
      <c r="B30" s="14" t="s">
        <v>63</v>
      </c>
      <c r="C30" s="43">
        <v>0</v>
      </c>
      <c r="D30" s="5"/>
    </row>
    <row r="31" spans="1:4" ht="15.75" customHeight="1" x14ac:dyDescent="0.25">
      <c r="A31" s="113"/>
      <c r="B31" s="14" t="s">
        <v>64</v>
      </c>
      <c r="C31" s="57">
        <v>0</v>
      </c>
      <c r="D31" s="5"/>
    </row>
    <row r="32" spans="1:4" ht="15.75" customHeight="1" x14ac:dyDescent="0.25">
      <c r="A32" s="113"/>
      <c r="B32" s="14" t="s">
        <v>65</v>
      </c>
      <c r="C32" s="43">
        <v>0</v>
      </c>
      <c r="D32" s="5"/>
    </row>
    <row r="33" spans="1:4" ht="15.75" customHeight="1" x14ac:dyDescent="0.25">
      <c r="A33" s="113"/>
      <c r="B33" s="14" t="s">
        <v>66</v>
      </c>
      <c r="C33" s="43">
        <v>0</v>
      </c>
      <c r="D33" s="5"/>
    </row>
    <row r="34" spans="1:4" ht="15.75" customHeight="1" x14ac:dyDescent="0.25">
      <c r="A34" s="114"/>
      <c r="B34" s="14" t="s">
        <v>177</v>
      </c>
      <c r="C34" s="43">
        <v>0</v>
      </c>
      <c r="D34" s="5"/>
    </row>
    <row r="35" spans="1:4" ht="35.25" customHeight="1" x14ac:dyDescent="0.25">
      <c r="A35" s="9" t="s">
        <v>35</v>
      </c>
      <c r="B35" s="3" t="s">
        <v>34</v>
      </c>
      <c r="C35" s="43"/>
      <c r="D35" s="5"/>
    </row>
    <row r="36" spans="1:4" ht="15.75" x14ac:dyDescent="0.25">
      <c r="A36" s="112"/>
      <c r="B36" s="14" t="s">
        <v>61</v>
      </c>
      <c r="C36" s="45">
        <v>5.5</v>
      </c>
      <c r="D36" s="5"/>
    </row>
    <row r="37" spans="1:4" ht="15.75" x14ac:dyDescent="0.25">
      <c r="A37" s="114"/>
      <c r="B37" s="14" t="s">
        <v>68</v>
      </c>
      <c r="C37" s="45">
        <v>0</v>
      </c>
      <c r="D37" s="5"/>
    </row>
    <row r="38" spans="1:4" ht="31.5" x14ac:dyDescent="0.25">
      <c r="A38" s="9" t="s">
        <v>33</v>
      </c>
      <c r="B38" s="65" t="s">
        <v>32</v>
      </c>
      <c r="C38" s="5"/>
      <c r="D38" s="5"/>
    </row>
    <row r="39" spans="1:4" ht="15.75" x14ac:dyDescent="0.25">
      <c r="A39" s="112"/>
      <c r="B39" s="14" t="s">
        <v>61</v>
      </c>
      <c r="C39" s="24">
        <v>0.7</v>
      </c>
      <c r="D39" s="5"/>
    </row>
    <row r="40" spans="1:4" ht="15.75" x14ac:dyDescent="0.25">
      <c r="A40" s="114"/>
      <c r="B40" s="14" t="s">
        <v>68</v>
      </c>
      <c r="C40" s="24">
        <v>0</v>
      </c>
      <c r="D40" s="5"/>
    </row>
    <row r="41" spans="1:4" ht="18.75" customHeight="1" x14ac:dyDescent="0.25">
      <c r="A41" s="118" t="s">
        <v>139</v>
      </c>
      <c r="B41" s="119"/>
      <c r="C41" s="119"/>
      <c r="D41" s="120"/>
    </row>
    <row r="42" spans="1:4" ht="31.5" x14ac:dyDescent="0.25">
      <c r="A42" s="64">
        <v>3</v>
      </c>
      <c r="B42" s="3" t="s">
        <v>31</v>
      </c>
      <c r="C42" s="99" t="s">
        <v>2</v>
      </c>
      <c r="D42" s="64" t="s">
        <v>0</v>
      </c>
    </row>
    <row r="43" spans="1:4" ht="15.75" x14ac:dyDescent="0.25">
      <c r="A43" s="112"/>
      <c r="B43" s="14" t="s">
        <v>69</v>
      </c>
      <c r="C43" s="44">
        <v>0</v>
      </c>
      <c r="D43" s="5"/>
    </row>
    <row r="44" spans="1:4" ht="15.75" x14ac:dyDescent="0.25">
      <c r="A44" s="113"/>
      <c r="B44" s="14" t="s">
        <v>70</v>
      </c>
      <c r="C44" s="43">
        <v>0</v>
      </c>
      <c r="D44" s="5"/>
    </row>
    <row r="45" spans="1:4" ht="15.75" x14ac:dyDescent="0.25">
      <c r="A45" s="113"/>
      <c r="B45" s="14" t="s">
        <v>126</v>
      </c>
      <c r="C45" s="43">
        <v>0</v>
      </c>
      <c r="D45" s="5"/>
    </row>
    <row r="46" spans="1:4" ht="15.75" x14ac:dyDescent="0.25">
      <c r="A46" s="113"/>
      <c r="B46" s="14" t="s">
        <v>253</v>
      </c>
      <c r="C46" s="102">
        <v>0</v>
      </c>
      <c r="D46" s="5"/>
    </row>
    <row r="47" spans="1:4" ht="15.75" x14ac:dyDescent="0.25">
      <c r="A47" s="114"/>
      <c r="B47" s="14" t="s">
        <v>140</v>
      </c>
      <c r="C47" s="102">
        <v>0</v>
      </c>
      <c r="D47" s="5"/>
    </row>
    <row r="48" spans="1:4" ht="18.75" customHeight="1" x14ac:dyDescent="0.25">
      <c r="A48" s="118" t="s">
        <v>139</v>
      </c>
      <c r="B48" s="119"/>
      <c r="C48" s="119"/>
      <c r="D48" s="120"/>
    </row>
    <row r="49" spans="1:4" ht="31.5" x14ac:dyDescent="0.25">
      <c r="A49" s="64">
        <v>4</v>
      </c>
      <c r="B49" s="51" t="s">
        <v>254</v>
      </c>
      <c r="C49" s="99" t="s">
        <v>2</v>
      </c>
      <c r="D49" s="64" t="s">
        <v>0</v>
      </c>
    </row>
    <row r="50" spans="1:4" ht="15.75" customHeight="1" x14ac:dyDescent="0.25">
      <c r="A50" s="112"/>
      <c r="B50" s="14" t="s">
        <v>71</v>
      </c>
      <c r="C50" s="5" t="s">
        <v>340</v>
      </c>
      <c r="D50" s="5"/>
    </row>
    <row r="51" spans="1:4" ht="15.75" customHeight="1" x14ac:dyDescent="0.25">
      <c r="A51" s="113"/>
      <c r="B51" s="14" t="s">
        <v>72</v>
      </c>
      <c r="C51" s="64" t="s">
        <v>30</v>
      </c>
      <c r="D51" s="5"/>
    </row>
    <row r="52" spans="1:4" ht="15.75" customHeight="1" x14ac:dyDescent="0.25">
      <c r="A52" s="113"/>
      <c r="B52" s="14" t="s">
        <v>118</v>
      </c>
      <c r="C52" s="86" t="s">
        <v>30</v>
      </c>
      <c r="D52" s="5"/>
    </row>
    <row r="53" spans="1:4" ht="15.75" customHeight="1" x14ac:dyDescent="0.25">
      <c r="A53" s="113"/>
      <c r="B53" s="14" t="s">
        <v>119</v>
      </c>
      <c r="C53" s="86" t="s">
        <v>30</v>
      </c>
      <c r="D53" s="5"/>
    </row>
    <row r="54" spans="1:4" ht="15.75" customHeight="1" x14ac:dyDescent="0.25">
      <c r="A54" s="113"/>
      <c r="B54" s="14" t="s">
        <v>120</v>
      </c>
      <c r="C54" s="86" t="s">
        <v>30</v>
      </c>
      <c r="D54" s="5"/>
    </row>
    <row r="55" spans="1:4" ht="15.75" customHeight="1" x14ac:dyDescent="0.25">
      <c r="A55" s="113"/>
      <c r="B55" s="14" t="s">
        <v>73</v>
      </c>
      <c r="C55" s="86" t="s">
        <v>30</v>
      </c>
      <c r="D55" s="5"/>
    </row>
    <row r="56" spans="1:4" ht="31.5" x14ac:dyDescent="0.25">
      <c r="A56" s="114"/>
      <c r="B56" s="14" t="s">
        <v>74</v>
      </c>
      <c r="C56" s="64" t="s">
        <v>340</v>
      </c>
      <c r="D56" s="5"/>
    </row>
    <row r="57" spans="1:4" ht="19.5" customHeight="1" x14ac:dyDescent="0.25">
      <c r="A57" s="131" t="s">
        <v>167</v>
      </c>
      <c r="B57" s="132"/>
      <c r="C57" s="132"/>
      <c r="D57" s="133"/>
    </row>
    <row r="58" spans="1:4" ht="65.25" customHeight="1" x14ac:dyDescent="0.25">
      <c r="A58" s="64">
        <v>5</v>
      </c>
      <c r="B58" s="3" t="s">
        <v>29</v>
      </c>
      <c r="C58" s="64" t="s">
        <v>168</v>
      </c>
      <c r="D58" s="64" t="s">
        <v>0</v>
      </c>
    </row>
    <row r="59" spans="1:4" ht="15.75" x14ac:dyDescent="0.25">
      <c r="A59" s="112"/>
      <c r="B59" s="4" t="s">
        <v>28</v>
      </c>
      <c r="C59" s="75">
        <f>C60+C65+C66+C67+C71+C72</f>
        <v>184</v>
      </c>
      <c r="D59" s="5"/>
    </row>
    <row r="60" spans="1:4" ht="83.25" customHeight="1" x14ac:dyDescent="0.25">
      <c r="A60" s="113"/>
      <c r="B60" s="1" t="s">
        <v>27</v>
      </c>
      <c r="C60" s="28">
        <v>0</v>
      </c>
      <c r="D60" s="5"/>
    </row>
    <row r="61" spans="1:4" ht="39" customHeight="1" x14ac:dyDescent="0.25">
      <c r="A61" s="113"/>
      <c r="B61" s="4" t="s">
        <v>169</v>
      </c>
      <c r="C61" s="18">
        <v>0</v>
      </c>
      <c r="D61" s="5"/>
    </row>
    <row r="62" spans="1:4" ht="45.75" customHeight="1" x14ac:dyDescent="0.25">
      <c r="A62" s="113"/>
      <c r="B62" s="4" t="s">
        <v>144</v>
      </c>
      <c r="C62" s="18">
        <v>0</v>
      </c>
      <c r="D62" s="5"/>
    </row>
    <row r="63" spans="1:4" ht="37.5" customHeight="1" x14ac:dyDescent="0.25">
      <c r="A63" s="113"/>
      <c r="B63" s="4" t="s">
        <v>145</v>
      </c>
      <c r="C63" s="18">
        <v>0</v>
      </c>
      <c r="D63" s="5"/>
    </row>
    <row r="64" spans="1:4" ht="32.25" customHeight="1" x14ac:dyDescent="0.25">
      <c r="A64" s="113"/>
      <c r="B64" s="4" t="s">
        <v>146</v>
      </c>
      <c r="C64" s="18">
        <v>0</v>
      </c>
      <c r="D64" s="5"/>
    </row>
    <row r="65" spans="1:4" ht="60.75" customHeight="1" x14ac:dyDescent="0.25">
      <c r="A65" s="113"/>
      <c r="B65" s="1" t="s">
        <v>26</v>
      </c>
      <c r="C65" s="28">
        <v>0</v>
      </c>
      <c r="D65" s="5"/>
    </row>
    <row r="66" spans="1:4" ht="67.5" customHeight="1" x14ac:dyDescent="0.25">
      <c r="A66" s="113"/>
      <c r="B66" s="4" t="s">
        <v>148</v>
      </c>
      <c r="C66" s="28">
        <v>23</v>
      </c>
      <c r="D66" s="4"/>
    </row>
    <row r="67" spans="1:4" ht="48.75" customHeight="1" x14ac:dyDescent="0.25">
      <c r="A67" s="113"/>
      <c r="B67" s="4" t="s">
        <v>23</v>
      </c>
      <c r="C67" s="25">
        <f>C68+C69+C70</f>
        <v>161</v>
      </c>
      <c r="D67" s="4"/>
    </row>
    <row r="68" spans="1:4" ht="31.5" x14ac:dyDescent="0.25">
      <c r="A68" s="113"/>
      <c r="B68" s="65" t="s">
        <v>170</v>
      </c>
      <c r="C68" s="23">
        <v>161</v>
      </c>
      <c r="D68" s="65"/>
    </row>
    <row r="69" spans="1:4" ht="33.75" customHeight="1" x14ac:dyDescent="0.25">
      <c r="A69" s="113"/>
      <c r="B69" s="4" t="s">
        <v>171</v>
      </c>
      <c r="C69" s="23">
        <v>0</v>
      </c>
      <c r="D69" s="4"/>
    </row>
    <row r="70" spans="1:4" ht="36" customHeight="1" x14ac:dyDescent="0.25">
      <c r="A70" s="113"/>
      <c r="B70" s="4" t="s">
        <v>172</v>
      </c>
      <c r="C70" s="23">
        <v>0</v>
      </c>
      <c r="D70" s="4"/>
    </row>
    <row r="71" spans="1:4" ht="63.75" customHeight="1" x14ac:dyDescent="0.25">
      <c r="A71" s="113"/>
      <c r="B71" s="4" t="s">
        <v>173</v>
      </c>
      <c r="C71" s="25">
        <v>0</v>
      </c>
      <c r="D71" s="4"/>
    </row>
    <row r="72" spans="1:4" ht="67.5" customHeight="1" x14ac:dyDescent="0.25">
      <c r="A72" s="114"/>
      <c r="B72" s="4" t="s">
        <v>13</v>
      </c>
      <c r="C72" s="25">
        <v>0</v>
      </c>
      <c r="D72" s="4"/>
    </row>
    <row r="73" spans="1:4" ht="97.5" customHeight="1" x14ac:dyDescent="0.25">
      <c r="A73" s="134" t="s">
        <v>246</v>
      </c>
      <c r="B73" s="135"/>
      <c r="C73" s="135"/>
      <c r="D73" s="136"/>
    </row>
    <row r="74" spans="1:4" ht="36.75" customHeight="1" x14ac:dyDescent="0.25">
      <c r="A74" s="64">
        <v>6</v>
      </c>
      <c r="B74" s="51" t="s">
        <v>259</v>
      </c>
      <c r="C74" s="61" t="s">
        <v>2</v>
      </c>
      <c r="D74" s="64" t="s">
        <v>0</v>
      </c>
    </row>
    <row r="75" spans="1:4" ht="45" customHeight="1" x14ac:dyDescent="0.25">
      <c r="A75" s="112"/>
      <c r="B75" s="4" t="s">
        <v>260</v>
      </c>
      <c r="C75" s="41" t="s">
        <v>30</v>
      </c>
      <c r="D75" s="4"/>
    </row>
    <row r="76" spans="1:4" ht="32.25" customHeight="1" x14ac:dyDescent="0.25">
      <c r="A76" s="113"/>
      <c r="B76" s="4" t="s">
        <v>174</v>
      </c>
      <c r="C76" s="49" t="s">
        <v>262</v>
      </c>
      <c r="D76" s="4"/>
    </row>
    <row r="77" spans="1:4" ht="20.25" customHeight="1" x14ac:dyDescent="0.25">
      <c r="A77" s="113"/>
      <c r="B77" s="4" t="s">
        <v>153</v>
      </c>
      <c r="C77" s="49" t="s">
        <v>262</v>
      </c>
      <c r="D77" s="4"/>
    </row>
    <row r="78" spans="1:4" ht="32.25" customHeight="1" x14ac:dyDescent="0.25">
      <c r="A78" s="113"/>
      <c r="B78" s="4" t="s">
        <v>154</v>
      </c>
      <c r="C78" s="41" t="s">
        <v>341</v>
      </c>
      <c r="D78" s="91"/>
    </row>
    <row r="79" spans="1:4" ht="32.25" customHeight="1" x14ac:dyDescent="0.25">
      <c r="A79" s="114"/>
      <c r="B79" s="4" t="s">
        <v>155</v>
      </c>
      <c r="C79" s="41" t="s">
        <v>342</v>
      </c>
      <c r="D79" s="91"/>
    </row>
    <row r="80" spans="1:4" ht="35.25" customHeight="1" x14ac:dyDescent="0.25">
      <c r="A80" s="118" t="s">
        <v>115</v>
      </c>
      <c r="B80" s="119"/>
      <c r="C80" s="119"/>
      <c r="D80" s="120"/>
    </row>
    <row r="81" spans="1:4" ht="32.25" customHeight="1" x14ac:dyDescent="0.25">
      <c r="A81" s="64">
        <v>7</v>
      </c>
      <c r="B81" s="65" t="s">
        <v>156</v>
      </c>
      <c r="C81" s="5">
        <f>C82+C83+C84+C85+C86</f>
        <v>0</v>
      </c>
      <c r="D81" s="64" t="s">
        <v>0</v>
      </c>
    </row>
    <row r="82" spans="1:4" ht="18.75" customHeight="1" x14ac:dyDescent="0.25">
      <c r="A82" s="109"/>
      <c r="B82" s="4" t="s">
        <v>12</v>
      </c>
      <c r="C82" s="64">
        <v>0</v>
      </c>
      <c r="D82" s="16"/>
    </row>
    <row r="83" spans="1:4" ht="18.75" customHeight="1" x14ac:dyDescent="0.25">
      <c r="A83" s="110"/>
      <c r="B83" s="4" t="s">
        <v>11</v>
      </c>
      <c r="C83" s="64">
        <v>0</v>
      </c>
      <c r="D83" s="16"/>
    </row>
    <row r="84" spans="1:4" ht="18.75" customHeight="1" x14ac:dyDescent="0.25">
      <c r="A84" s="110"/>
      <c r="B84" s="4" t="s">
        <v>10</v>
      </c>
      <c r="C84" s="64">
        <v>0</v>
      </c>
      <c r="D84" s="16"/>
    </row>
    <row r="85" spans="1:4" ht="30" customHeight="1" x14ac:dyDescent="0.25">
      <c r="A85" s="110"/>
      <c r="B85" s="4" t="s">
        <v>8</v>
      </c>
      <c r="C85" s="64">
        <v>0</v>
      </c>
      <c r="D85" s="16"/>
    </row>
    <row r="86" spans="1:4" ht="33.75" customHeight="1" x14ac:dyDescent="0.25">
      <c r="A86" s="111"/>
      <c r="B86" s="4" t="s">
        <v>157</v>
      </c>
      <c r="C86" s="64">
        <v>0</v>
      </c>
      <c r="D86" s="16"/>
    </row>
    <row r="87" spans="1:4" ht="19.5" customHeight="1" x14ac:dyDescent="0.25">
      <c r="A87" s="166" t="s">
        <v>158</v>
      </c>
      <c r="B87" s="167"/>
      <c r="C87" s="167"/>
      <c r="D87" s="168"/>
    </row>
    <row r="88" spans="1:4" ht="32.25" customHeight="1" x14ac:dyDescent="0.25">
      <c r="A88" s="64">
        <v>8</v>
      </c>
      <c r="B88" s="65" t="s">
        <v>7</v>
      </c>
      <c r="C88" s="5"/>
      <c r="D88" s="64" t="s">
        <v>0</v>
      </c>
    </row>
    <row r="89" spans="1:4" ht="32.25" customHeight="1" x14ac:dyDescent="0.25">
      <c r="A89" s="109"/>
      <c r="B89" s="4" t="s">
        <v>6</v>
      </c>
      <c r="C89" s="64" t="s">
        <v>30</v>
      </c>
      <c r="D89" s="17"/>
    </row>
    <row r="90" spans="1:4" ht="32.25" customHeight="1" x14ac:dyDescent="0.25">
      <c r="A90" s="110"/>
      <c r="B90" s="4" t="s">
        <v>5</v>
      </c>
      <c r="C90" s="64" t="s">
        <v>30</v>
      </c>
      <c r="D90" s="64" t="s">
        <v>0</v>
      </c>
    </row>
    <row r="91" spans="1:4" ht="47.25" x14ac:dyDescent="0.25">
      <c r="A91" s="110"/>
      <c r="B91" s="4" t="s">
        <v>4</v>
      </c>
      <c r="C91" s="43" t="s">
        <v>159</v>
      </c>
      <c r="D91" s="64" t="s">
        <v>3</v>
      </c>
    </row>
    <row r="92" spans="1:4" ht="48.75" customHeight="1" x14ac:dyDescent="0.25">
      <c r="A92" s="110"/>
      <c r="B92" s="4" t="s">
        <v>160</v>
      </c>
      <c r="C92" s="43" t="s">
        <v>161</v>
      </c>
      <c r="D92" s="64" t="s">
        <v>3</v>
      </c>
    </row>
    <row r="93" spans="1:4" ht="173.25" customHeight="1" x14ac:dyDescent="0.25">
      <c r="A93" s="106" t="s">
        <v>338</v>
      </c>
      <c r="B93" s="107"/>
      <c r="C93" s="107"/>
      <c r="D93" s="108"/>
    </row>
    <row r="94" spans="1:4" ht="36.75" customHeight="1" x14ac:dyDescent="0.25">
      <c r="A94" s="99">
        <v>9</v>
      </c>
      <c r="B94" s="65" t="s">
        <v>127</v>
      </c>
      <c r="C94" s="89" t="s">
        <v>269</v>
      </c>
      <c r="D94" s="16"/>
    </row>
    <row r="95" spans="1:4" ht="35.25" customHeight="1" x14ac:dyDescent="0.25">
      <c r="A95" s="106" t="s">
        <v>270</v>
      </c>
      <c r="B95" s="107"/>
      <c r="C95" s="107"/>
      <c r="D95" s="108"/>
    </row>
    <row r="96" spans="1:4" ht="24" customHeight="1" x14ac:dyDescent="0.25">
      <c r="A96" s="99">
        <v>10</v>
      </c>
      <c r="B96" s="3" t="s">
        <v>1</v>
      </c>
      <c r="C96" s="43">
        <v>16</v>
      </c>
      <c r="D96" s="99" t="s">
        <v>0</v>
      </c>
    </row>
    <row r="97" spans="1:4" ht="36" customHeight="1" x14ac:dyDescent="0.25">
      <c r="A97" s="118" t="s">
        <v>271</v>
      </c>
      <c r="B97" s="119"/>
      <c r="C97" s="119"/>
      <c r="D97" s="120"/>
    </row>
    <row r="98" spans="1:4" ht="33.75" customHeight="1" x14ac:dyDescent="0.25">
      <c r="A98" s="123">
        <v>11</v>
      </c>
      <c r="B98" s="124" t="s">
        <v>273</v>
      </c>
      <c r="C98" s="124"/>
      <c r="D98" s="124"/>
    </row>
    <row r="99" spans="1:4" ht="269.25" customHeight="1" x14ac:dyDescent="0.25">
      <c r="A99" s="123"/>
      <c r="B99" s="124" t="s">
        <v>274</v>
      </c>
      <c r="C99" s="124"/>
      <c r="D99" s="124"/>
    </row>
    <row r="100" spans="1:4" ht="63" customHeight="1" x14ac:dyDescent="0.25">
      <c r="A100" s="124" t="s">
        <v>122</v>
      </c>
      <c r="B100" s="124"/>
      <c r="C100" s="124"/>
      <c r="D100" s="124"/>
    </row>
  </sheetData>
  <mergeCells count="30">
    <mergeCell ref="A100:D100"/>
    <mergeCell ref="A75:A79"/>
    <mergeCell ref="A80:D80"/>
    <mergeCell ref="A82:A86"/>
    <mergeCell ref="A87:D87"/>
    <mergeCell ref="A89:A92"/>
    <mergeCell ref="A95:D95"/>
    <mergeCell ref="A97:D97"/>
    <mergeCell ref="A98:A99"/>
    <mergeCell ref="B98:D98"/>
    <mergeCell ref="B99:D99"/>
    <mergeCell ref="A93:D93"/>
    <mergeCell ref="A73:D73"/>
    <mergeCell ref="A24:D24"/>
    <mergeCell ref="A26:A28"/>
    <mergeCell ref="A30:A34"/>
    <mergeCell ref="A36:A37"/>
    <mergeCell ref="A39:A40"/>
    <mergeCell ref="A41:D41"/>
    <mergeCell ref="A43:A47"/>
    <mergeCell ref="A48:D48"/>
    <mergeCell ref="A50:A56"/>
    <mergeCell ref="A57:D57"/>
    <mergeCell ref="A59:A72"/>
    <mergeCell ref="A21:A23"/>
    <mergeCell ref="A1:D1"/>
    <mergeCell ref="A2:D2"/>
    <mergeCell ref="A3:D3"/>
    <mergeCell ref="A11:A14"/>
    <mergeCell ref="A16:A19"/>
  </mergeCells>
  <phoneticPr fontId="22" type="noConversion"/>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4F689-DE0F-4184-8633-DCE556E9BFB5}">
  <sheetPr>
    <tabColor rgb="FFFF99FF"/>
  </sheetPr>
  <dimension ref="A1:D101"/>
  <sheetViews>
    <sheetView view="pageBreakPreview" topLeftCell="A97" zoomScaleNormal="100" zoomScaleSheetLayoutView="100" workbookViewId="0">
      <selection activeCell="J100" sqref="J100"/>
    </sheetView>
  </sheetViews>
  <sheetFormatPr defaultRowHeight="15" x14ac:dyDescent="0.25"/>
  <cols>
    <col min="1" max="1" width="13.85546875" customWidth="1"/>
    <col min="2" max="2" width="33.140625" customWidth="1"/>
    <col min="3" max="3" width="29.85546875" customWidth="1"/>
    <col min="4" max="4" width="21.28515625" customWidth="1"/>
  </cols>
  <sheetData>
    <row r="1" spans="1:4" ht="18.75" x14ac:dyDescent="0.25">
      <c r="A1" s="121" t="s">
        <v>215</v>
      </c>
      <c r="B1" s="121"/>
      <c r="C1" s="121"/>
      <c r="D1" s="121"/>
    </row>
    <row r="2" spans="1:4" ht="18.75" x14ac:dyDescent="0.25">
      <c r="A2" s="169" t="s">
        <v>182</v>
      </c>
      <c r="B2" s="169"/>
      <c r="C2" s="169"/>
      <c r="D2" s="169"/>
    </row>
    <row r="3" spans="1:4" ht="15.75" x14ac:dyDescent="0.25">
      <c r="A3" s="122" t="s">
        <v>55</v>
      </c>
      <c r="B3" s="122"/>
      <c r="C3" s="122"/>
      <c r="D3" s="122"/>
    </row>
    <row r="4" spans="1:4" ht="15.75" x14ac:dyDescent="0.25">
      <c r="A4" s="11"/>
      <c r="B4" s="12"/>
      <c r="C4" s="13"/>
      <c r="D4" s="12"/>
    </row>
    <row r="5" spans="1:4" ht="31.5" x14ac:dyDescent="0.25">
      <c r="A5" s="64" t="s">
        <v>54</v>
      </c>
      <c r="B5" s="5" t="s">
        <v>53</v>
      </c>
      <c r="C5" s="5" t="s">
        <v>52</v>
      </c>
      <c r="D5" s="5" t="s">
        <v>51</v>
      </c>
    </row>
    <row r="6" spans="1:4" ht="31.5" x14ac:dyDescent="0.25">
      <c r="A6" s="64">
        <v>1</v>
      </c>
      <c r="B6" s="5" t="s">
        <v>50</v>
      </c>
      <c r="C6" s="64" t="s">
        <v>134</v>
      </c>
      <c r="D6" s="64" t="s">
        <v>49</v>
      </c>
    </row>
    <row r="7" spans="1:4" ht="31.5" x14ac:dyDescent="0.25">
      <c r="A7" s="9" t="s">
        <v>48</v>
      </c>
      <c r="B7" s="5" t="s">
        <v>47</v>
      </c>
      <c r="C7" s="43" t="s">
        <v>183</v>
      </c>
      <c r="D7" s="5"/>
    </row>
    <row r="8" spans="1:4" ht="31.5" x14ac:dyDescent="0.25">
      <c r="A8" s="9" t="s">
        <v>45</v>
      </c>
      <c r="B8" s="5" t="s">
        <v>44</v>
      </c>
      <c r="C8" s="43">
        <v>80</v>
      </c>
      <c r="D8" s="5"/>
    </row>
    <row r="9" spans="1:4" ht="15.75" x14ac:dyDescent="0.25">
      <c r="A9" s="9" t="s">
        <v>43</v>
      </c>
      <c r="B9" s="5" t="s">
        <v>42</v>
      </c>
      <c r="C9" s="43">
        <v>3.6</v>
      </c>
      <c r="D9" s="5"/>
    </row>
    <row r="10" spans="1:4" ht="47.25" x14ac:dyDescent="0.25">
      <c r="A10" s="9" t="s">
        <v>41</v>
      </c>
      <c r="B10" s="5" t="s">
        <v>164</v>
      </c>
      <c r="C10" s="44">
        <f>SUM(C11:C14)</f>
        <v>62795</v>
      </c>
      <c r="D10" s="5"/>
    </row>
    <row r="11" spans="1:4" ht="15.75" x14ac:dyDescent="0.25">
      <c r="A11" s="103"/>
      <c r="B11" s="14" t="s">
        <v>57</v>
      </c>
      <c r="C11" s="43">
        <v>25898</v>
      </c>
      <c r="D11" s="5"/>
    </row>
    <row r="12" spans="1:4" ht="15.75" x14ac:dyDescent="0.25">
      <c r="A12" s="104"/>
      <c r="B12" s="14" t="s">
        <v>58</v>
      </c>
      <c r="C12" s="43">
        <v>11404</v>
      </c>
      <c r="D12" s="5"/>
    </row>
    <row r="13" spans="1:4" ht="15.75" x14ac:dyDescent="0.25">
      <c r="A13" s="104"/>
      <c r="B13" s="14" t="s">
        <v>59</v>
      </c>
      <c r="C13" s="43">
        <v>1469</v>
      </c>
      <c r="D13" s="5"/>
    </row>
    <row r="14" spans="1:4" ht="15.75" x14ac:dyDescent="0.25">
      <c r="A14" s="105"/>
      <c r="B14" s="14" t="s">
        <v>60</v>
      </c>
      <c r="C14" s="43">
        <v>24024</v>
      </c>
      <c r="D14" s="5"/>
    </row>
    <row r="15" spans="1:4" ht="34.5" x14ac:dyDescent="0.25">
      <c r="A15" s="9" t="s">
        <v>40</v>
      </c>
      <c r="B15" s="5" t="s">
        <v>39</v>
      </c>
      <c r="C15" s="44">
        <f>SUM(C16:C19)</f>
        <v>6988.1799999999994</v>
      </c>
      <c r="D15" s="5"/>
    </row>
    <row r="16" spans="1:4" ht="15.75" x14ac:dyDescent="0.25">
      <c r="A16" s="103"/>
      <c r="B16" s="14" t="s">
        <v>57</v>
      </c>
      <c r="C16" s="43">
        <v>901.2</v>
      </c>
      <c r="D16" s="5"/>
    </row>
    <row r="17" spans="1:4" ht="15.75" x14ac:dyDescent="0.25">
      <c r="A17" s="104"/>
      <c r="B17" s="14" t="s">
        <v>58</v>
      </c>
      <c r="C17" s="43">
        <v>1116.83</v>
      </c>
      <c r="D17" s="5"/>
    </row>
    <row r="18" spans="1:4" ht="15.75" x14ac:dyDescent="0.25">
      <c r="A18" s="104"/>
      <c r="B18" s="14" t="s">
        <v>59</v>
      </c>
      <c r="C18" s="43">
        <v>302.95999999999998</v>
      </c>
      <c r="D18" s="5"/>
    </row>
    <row r="19" spans="1:4" ht="15.75" x14ac:dyDescent="0.25">
      <c r="A19" s="105"/>
      <c r="B19" s="14" t="s">
        <v>60</v>
      </c>
      <c r="C19" s="43">
        <v>4667.1899999999996</v>
      </c>
      <c r="D19" s="5"/>
    </row>
    <row r="20" spans="1:4" ht="60" customHeight="1" x14ac:dyDescent="0.25">
      <c r="A20" s="9" t="s">
        <v>128</v>
      </c>
      <c r="B20" s="5" t="s">
        <v>136</v>
      </c>
      <c r="C20" s="5">
        <v>1.7</v>
      </c>
      <c r="D20" s="5"/>
    </row>
    <row r="21" spans="1:4" ht="15.75" x14ac:dyDescent="0.25">
      <c r="A21" s="103"/>
      <c r="B21" s="14" t="s">
        <v>63</v>
      </c>
      <c r="C21" s="64">
        <v>1</v>
      </c>
      <c r="D21" s="5"/>
    </row>
    <row r="22" spans="1:4" ht="15.75" x14ac:dyDescent="0.25">
      <c r="A22" s="104"/>
      <c r="B22" s="14" t="s">
        <v>64</v>
      </c>
      <c r="C22" s="64">
        <v>1.6</v>
      </c>
      <c r="D22" s="5"/>
    </row>
    <row r="23" spans="1:4" ht="15.75" x14ac:dyDescent="0.25">
      <c r="A23" s="104"/>
      <c r="B23" s="14" t="s">
        <v>65</v>
      </c>
      <c r="C23" s="64">
        <v>1.8</v>
      </c>
      <c r="D23" s="5"/>
    </row>
    <row r="24" spans="1:4" ht="15.75" x14ac:dyDescent="0.25">
      <c r="A24" s="105"/>
      <c r="B24" s="14" t="s">
        <v>66</v>
      </c>
      <c r="C24" s="64">
        <v>3.7</v>
      </c>
      <c r="D24" s="5"/>
    </row>
    <row r="25" spans="1:4" ht="18.75" customHeight="1" x14ac:dyDescent="0.25">
      <c r="A25" s="137" t="s">
        <v>106</v>
      </c>
      <c r="B25" s="138"/>
      <c r="C25" s="138"/>
      <c r="D25" s="139"/>
    </row>
    <row r="26" spans="1:4" ht="31.5" x14ac:dyDescent="0.25">
      <c r="A26" s="64">
        <v>2</v>
      </c>
      <c r="B26" s="5" t="s">
        <v>38</v>
      </c>
      <c r="C26" s="64" t="s">
        <v>2</v>
      </c>
      <c r="D26" s="64" t="s">
        <v>0</v>
      </c>
    </row>
    <row r="27" spans="1:4" ht="15.75" x14ac:dyDescent="0.25">
      <c r="A27" s="112"/>
      <c r="B27" s="14" t="s">
        <v>61</v>
      </c>
      <c r="C27" s="45">
        <v>81.8</v>
      </c>
      <c r="D27" s="5"/>
    </row>
    <row r="28" spans="1:4" ht="15.75" x14ac:dyDescent="0.25">
      <c r="A28" s="113"/>
      <c r="B28" s="14" t="s">
        <v>213</v>
      </c>
      <c r="C28" s="45">
        <v>50.665999999999997</v>
      </c>
      <c r="D28" s="32"/>
    </row>
    <row r="29" spans="1:4" ht="31.5" x14ac:dyDescent="0.25">
      <c r="A29" s="114"/>
      <c r="B29" s="14" t="s">
        <v>62</v>
      </c>
      <c r="C29" s="97">
        <f>C28/C27</f>
        <v>0.61938875305623475</v>
      </c>
      <c r="D29" s="36"/>
    </row>
    <row r="30" spans="1:4" ht="34.5" x14ac:dyDescent="0.25">
      <c r="A30" s="9" t="s">
        <v>37</v>
      </c>
      <c r="B30" s="3" t="s">
        <v>101</v>
      </c>
      <c r="C30" s="46">
        <f>SUM(C31:C35)</f>
        <v>50.665999999999997</v>
      </c>
      <c r="D30" s="5"/>
    </row>
    <row r="31" spans="1:4" ht="15.75" x14ac:dyDescent="0.25">
      <c r="A31" s="112"/>
      <c r="B31" s="14" t="s">
        <v>63</v>
      </c>
      <c r="C31" s="45">
        <v>0.84599999999999997</v>
      </c>
      <c r="D31" s="5"/>
    </row>
    <row r="32" spans="1:4" ht="15.75" x14ac:dyDescent="0.25">
      <c r="A32" s="113"/>
      <c r="B32" s="14" t="s">
        <v>64</v>
      </c>
      <c r="C32" s="45">
        <v>41.307000000000002</v>
      </c>
      <c r="D32" s="5"/>
    </row>
    <row r="33" spans="1:4" ht="15.75" x14ac:dyDescent="0.25">
      <c r="A33" s="113"/>
      <c r="B33" s="14" t="s">
        <v>65</v>
      </c>
      <c r="C33" s="45">
        <v>6.6920000000000002</v>
      </c>
      <c r="D33" s="5"/>
    </row>
    <row r="34" spans="1:4" ht="15.75" x14ac:dyDescent="0.25">
      <c r="A34" s="113"/>
      <c r="B34" s="14" t="s">
        <v>66</v>
      </c>
      <c r="C34" s="45">
        <v>1.821</v>
      </c>
      <c r="D34" s="5"/>
    </row>
    <row r="35" spans="1:4" ht="15.75" x14ac:dyDescent="0.25">
      <c r="A35" s="114"/>
      <c r="B35" s="14" t="s">
        <v>177</v>
      </c>
      <c r="C35" s="45">
        <v>0</v>
      </c>
      <c r="D35" s="5"/>
    </row>
    <row r="36" spans="1:4" ht="50.25" x14ac:dyDescent="0.25">
      <c r="A36" s="9" t="s">
        <v>35</v>
      </c>
      <c r="B36" s="3" t="s">
        <v>34</v>
      </c>
      <c r="C36" s="43"/>
      <c r="D36" s="5"/>
    </row>
    <row r="37" spans="1:4" ht="15.75" x14ac:dyDescent="0.25">
      <c r="A37" s="112"/>
      <c r="B37" s="14" t="s">
        <v>61</v>
      </c>
      <c r="C37" s="45">
        <v>77.3</v>
      </c>
      <c r="D37" s="5"/>
    </row>
    <row r="38" spans="1:4" ht="15.75" x14ac:dyDescent="0.25">
      <c r="A38" s="114"/>
      <c r="B38" s="14" t="s">
        <v>68</v>
      </c>
      <c r="C38" s="45">
        <v>50.665999999999997</v>
      </c>
      <c r="D38" s="5"/>
    </row>
    <row r="39" spans="1:4" ht="31.5" x14ac:dyDescent="0.25">
      <c r="A39" s="9" t="s">
        <v>33</v>
      </c>
      <c r="B39" s="65" t="s">
        <v>32</v>
      </c>
      <c r="C39" s="32"/>
      <c r="D39" s="5"/>
    </row>
    <row r="40" spans="1:4" ht="15.75" x14ac:dyDescent="0.25">
      <c r="A40" s="112"/>
      <c r="B40" s="14" t="s">
        <v>61</v>
      </c>
      <c r="C40" s="45">
        <v>4.5</v>
      </c>
      <c r="D40" s="5"/>
    </row>
    <row r="41" spans="1:4" ht="15.75" x14ac:dyDescent="0.25">
      <c r="A41" s="114"/>
      <c r="B41" s="14" t="s">
        <v>68</v>
      </c>
      <c r="C41" s="43">
        <v>0</v>
      </c>
      <c r="D41" s="5"/>
    </row>
    <row r="42" spans="1:4" ht="33.75" customHeight="1" x14ac:dyDescent="0.25">
      <c r="A42" s="134" t="s">
        <v>247</v>
      </c>
      <c r="B42" s="135"/>
      <c r="C42" s="135"/>
      <c r="D42" s="136"/>
    </row>
    <row r="43" spans="1:4" ht="31.5" x14ac:dyDescent="0.25">
      <c r="A43" s="64">
        <v>3</v>
      </c>
      <c r="B43" s="3" t="s">
        <v>31</v>
      </c>
      <c r="C43" s="99" t="s">
        <v>2</v>
      </c>
      <c r="D43" s="64" t="s">
        <v>0</v>
      </c>
    </row>
    <row r="44" spans="1:4" ht="15.75" x14ac:dyDescent="0.25">
      <c r="A44" s="112"/>
      <c r="B44" s="14" t="s">
        <v>69</v>
      </c>
      <c r="C44" s="44">
        <v>288.8</v>
      </c>
      <c r="D44" s="5"/>
    </row>
    <row r="45" spans="1:4" ht="15.75" x14ac:dyDescent="0.25">
      <c r="A45" s="113"/>
      <c r="B45" s="14" t="s">
        <v>70</v>
      </c>
      <c r="C45" s="79">
        <v>273</v>
      </c>
      <c r="D45" s="5"/>
    </row>
    <row r="46" spans="1:4" ht="15.75" x14ac:dyDescent="0.25">
      <c r="A46" s="113"/>
      <c r="B46" s="14" t="s">
        <v>126</v>
      </c>
      <c r="C46" s="43">
        <v>15.8</v>
      </c>
      <c r="D46" s="5"/>
    </row>
    <row r="47" spans="1:4" ht="15.75" x14ac:dyDescent="0.25">
      <c r="A47" s="113"/>
      <c r="B47" s="14" t="s">
        <v>253</v>
      </c>
      <c r="C47" s="58">
        <v>0.95</v>
      </c>
      <c r="D47" s="5"/>
    </row>
    <row r="48" spans="1:4" ht="15.75" x14ac:dyDescent="0.25">
      <c r="A48" s="114"/>
      <c r="B48" s="14" t="s">
        <v>140</v>
      </c>
      <c r="C48" s="58">
        <v>0.05</v>
      </c>
      <c r="D48" s="5"/>
    </row>
    <row r="49" spans="1:4" ht="47.25" customHeight="1" x14ac:dyDescent="0.25">
      <c r="A49" s="106" t="s">
        <v>251</v>
      </c>
      <c r="B49" s="107"/>
      <c r="C49" s="107"/>
      <c r="D49" s="108"/>
    </row>
    <row r="50" spans="1:4" ht="31.5" x14ac:dyDescent="0.25">
      <c r="A50" s="64">
        <v>4</v>
      </c>
      <c r="B50" s="51" t="s">
        <v>254</v>
      </c>
      <c r="C50" s="99" t="s">
        <v>2</v>
      </c>
      <c r="D50" s="64" t="s">
        <v>0</v>
      </c>
    </row>
    <row r="51" spans="1:4" ht="15.75" x14ac:dyDescent="0.25">
      <c r="A51" s="112"/>
      <c r="B51" s="14" t="s">
        <v>71</v>
      </c>
      <c r="C51" s="44" t="s">
        <v>343</v>
      </c>
      <c r="D51" s="5"/>
    </row>
    <row r="52" spans="1:4" ht="15.75" x14ac:dyDescent="0.25">
      <c r="A52" s="113"/>
      <c r="B52" s="14" t="s">
        <v>72</v>
      </c>
      <c r="C52" s="43" t="s">
        <v>30</v>
      </c>
      <c r="D52" s="5"/>
    </row>
    <row r="53" spans="1:4" ht="15.75" x14ac:dyDescent="0.25">
      <c r="A53" s="113"/>
      <c r="B53" s="14" t="s">
        <v>118</v>
      </c>
      <c r="C53" s="43" t="s">
        <v>30</v>
      </c>
      <c r="D53" s="5"/>
    </row>
    <row r="54" spans="1:4" ht="15.75" x14ac:dyDescent="0.25">
      <c r="A54" s="113"/>
      <c r="B54" s="14" t="s">
        <v>184</v>
      </c>
      <c r="C54" s="43" t="s">
        <v>344</v>
      </c>
      <c r="D54" s="5"/>
    </row>
    <row r="55" spans="1:4" ht="15.75" x14ac:dyDescent="0.25">
      <c r="A55" s="113"/>
      <c r="B55" s="14" t="s">
        <v>185</v>
      </c>
      <c r="C55" s="43" t="s">
        <v>345</v>
      </c>
      <c r="D55" s="5"/>
    </row>
    <row r="56" spans="1:4" ht="15.75" x14ac:dyDescent="0.25">
      <c r="A56" s="113"/>
      <c r="B56" s="14" t="s">
        <v>73</v>
      </c>
      <c r="C56" s="43" t="s">
        <v>30</v>
      </c>
      <c r="D56" s="5"/>
    </row>
    <row r="57" spans="1:4" ht="31.5" x14ac:dyDescent="0.25">
      <c r="A57" s="114"/>
      <c r="B57" s="14" t="s">
        <v>74</v>
      </c>
      <c r="C57" s="43" t="s">
        <v>346</v>
      </c>
      <c r="D57" s="5"/>
    </row>
    <row r="58" spans="1:4" ht="18" customHeight="1" x14ac:dyDescent="0.25">
      <c r="A58" s="131" t="s">
        <v>186</v>
      </c>
      <c r="B58" s="132"/>
      <c r="C58" s="132"/>
      <c r="D58" s="133"/>
    </row>
    <row r="59" spans="1:4" ht="63" customHeight="1" x14ac:dyDescent="0.25">
      <c r="A59" s="64">
        <v>5</v>
      </c>
      <c r="B59" s="3" t="s">
        <v>29</v>
      </c>
      <c r="C59" s="64" t="s">
        <v>168</v>
      </c>
      <c r="D59" s="64" t="s">
        <v>0</v>
      </c>
    </row>
    <row r="60" spans="1:4" ht="15.75" x14ac:dyDescent="0.25">
      <c r="A60" s="112"/>
      <c r="B60" s="4" t="s">
        <v>28</v>
      </c>
      <c r="C60" s="57">
        <f>C61+C66+C67+C72+C68+C73</f>
        <v>8181.3</v>
      </c>
      <c r="D60" s="5"/>
    </row>
    <row r="61" spans="1:4" ht="92.25" customHeight="1" x14ac:dyDescent="0.25">
      <c r="A61" s="113"/>
      <c r="B61" s="1" t="s">
        <v>27</v>
      </c>
      <c r="C61" s="84">
        <f>C62+C63+C64+C65</f>
        <v>729</v>
      </c>
      <c r="D61" s="5"/>
    </row>
    <row r="62" spans="1:4" ht="31.5" x14ac:dyDescent="0.25">
      <c r="A62" s="113"/>
      <c r="B62" s="4" t="s">
        <v>143</v>
      </c>
      <c r="C62" s="43">
        <v>173</v>
      </c>
      <c r="D62" s="5"/>
    </row>
    <row r="63" spans="1:4" ht="47.25" x14ac:dyDescent="0.25">
      <c r="A63" s="113"/>
      <c r="B63" s="4" t="s">
        <v>144</v>
      </c>
      <c r="C63" s="43">
        <v>371</v>
      </c>
      <c r="D63" s="5"/>
    </row>
    <row r="64" spans="1:4" ht="31.5" x14ac:dyDescent="0.25">
      <c r="A64" s="113"/>
      <c r="B64" s="4" t="s">
        <v>145</v>
      </c>
      <c r="C64" s="43"/>
      <c r="D64" s="5"/>
    </row>
    <row r="65" spans="1:4" ht="31.5" x14ac:dyDescent="0.25">
      <c r="A65" s="113"/>
      <c r="B65" s="4" t="s">
        <v>146</v>
      </c>
      <c r="C65" s="43">
        <v>185</v>
      </c>
      <c r="D65" s="5"/>
    </row>
    <row r="66" spans="1:4" ht="65.25" customHeight="1" x14ac:dyDescent="0.25">
      <c r="A66" s="113"/>
      <c r="B66" s="1" t="s">
        <v>26</v>
      </c>
      <c r="C66" s="84">
        <v>923.3</v>
      </c>
      <c r="D66" s="5"/>
    </row>
    <row r="67" spans="1:4" ht="88.5" customHeight="1" x14ac:dyDescent="0.25">
      <c r="A67" s="113"/>
      <c r="B67" s="4" t="s">
        <v>97</v>
      </c>
      <c r="C67" s="84">
        <f>69+4+47</f>
        <v>120</v>
      </c>
      <c r="D67" s="4"/>
    </row>
    <row r="68" spans="1:4" ht="66.75" customHeight="1" x14ac:dyDescent="0.25">
      <c r="A68" s="113"/>
      <c r="B68" s="4" t="s">
        <v>23</v>
      </c>
      <c r="C68" s="85">
        <f>C69+C70+C71</f>
        <v>4829</v>
      </c>
      <c r="D68" s="4"/>
    </row>
    <row r="69" spans="1:4" ht="31.5" x14ac:dyDescent="0.25">
      <c r="A69" s="113"/>
      <c r="B69" s="4" t="s">
        <v>187</v>
      </c>
      <c r="C69" s="57">
        <v>4829</v>
      </c>
      <c r="D69" s="65"/>
    </row>
    <row r="70" spans="1:4" ht="47.25" x14ac:dyDescent="0.25">
      <c r="A70" s="113"/>
      <c r="B70" s="4" t="s">
        <v>171</v>
      </c>
      <c r="C70" s="76"/>
      <c r="D70" s="4"/>
    </row>
    <row r="71" spans="1:4" ht="47.25" x14ac:dyDescent="0.25">
      <c r="A71" s="113"/>
      <c r="B71" s="4" t="s">
        <v>151</v>
      </c>
      <c r="C71" s="15"/>
      <c r="D71" s="65"/>
    </row>
    <row r="72" spans="1:4" ht="91.5" customHeight="1" x14ac:dyDescent="0.25">
      <c r="A72" s="113"/>
      <c r="B72" s="4" t="s">
        <v>14</v>
      </c>
      <c r="C72" s="84">
        <f>362+1218</f>
        <v>1580</v>
      </c>
      <c r="D72" s="4"/>
    </row>
    <row r="73" spans="1:4" ht="80.25" customHeight="1" x14ac:dyDescent="0.25">
      <c r="A73" s="114"/>
      <c r="B73" s="4" t="s">
        <v>13</v>
      </c>
      <c r="C73" s="84">
        <v>0</v>
      </c>
      <c r="D73" s="4"/>
    </row>
    <row r="74" spans="1:4" ht="99" customHeight="1" x14ac:dyDescent="0.25">
      <c r="A74" s="106" t="s">
        <v>245</v>
      </c>
      <c r="B74" s="107"/>
      <c r="C74" s="107"/>
      <c r="D74" s="108"/>
    </row>
    <row r="75" spans="1:4" ht="48" customHeight="1" x14ac:dyDescent="0.25">
      <c r="A75" s="64">
        <v>6</v>
      </c>
      <c r="B75" s="51" t="s">
        <v>259</v>
      </c>
      <c r="C75" s="61" t="s">
        <v>2</v>
      </c>
      <c r="D75" s="64" t="s">
        <v>0</v>
      </c>
    </row>
    <row r="76" spans="1:4" ht="50.25" customHeight="1" x14ac:dyDescent="0.25">
      <c r="A76" s="112"/>
      <c r="B76" s="4" t="s">
        <v>260</v>
      </c>
      <c r="C76" s="96" t="s">
        <v>380</v>
      </c>
      <c r="D76" s="4"/>
    </row>
    <row r="77" spans="1:4" ht="36.75" customHeight="1" x14ac:dyDescent="0.25">
      <c r="A77" s="113"/>
      <c r="B77" s="4" t="s">
        <v>188</v>
      </c>
      <c r="C77" s="49" t="s">
        <v>347</v>
      </c>
      <c r="D77" s="4"/>
    </row>
    <row r="78" spans="1:4" ht="21.75" customHeight="1" x14ac:dyDescent="0.25">
      <c r="A78" s="113"/>
      <c r="B78" s="4" t="s">
        <v>189</v>
      </c>
      <c r="C78" s="49" t="s">
        <v>282</v>
      </c>
      <c r="D78" s="4"/>
    </row>
    <row r="79" spans="1:4" ht="33.75" customHeight="1" x14ac:dyDescent="0.25">
      <c r="A79" s="113"/>
      <c r="B79" s="4" t="s">
        <v>190</v>
      </c>
      <c r="C79" s="41" t="s">
        <v>348</v>
      </c>
      <c r="D79" s="4"/>
    </row>
    <row r="80" spans="1:4" ht="36" customHeight="1" x14ac:dyDescent="0.25">
      <c r="A80" s="114"/>
      <c r="B80" s="4" t="s">
        <v>191</v>
      </c>
      <c r="C80" s="41" t="s">
        <v>349</v>
      </c>
      <c r="D80" s="4"/>
    </row>
    <row r="81" spans="1:4" ht="49.5" customHeight="1" x14ac:dyDescent="0.25">
      <c r="A81" s="106" t="s">
        <v>116</v>
      </c>
      <c r="B81" s="107"/>
      <c r="C81" s="107"/>
      <c r="D81" s="108"/>
    </row>
    <row r="82" spans="1:4" ht="31.5" x14ac:dyDescent="0.25">
      <c r="A82" s="64">
        <v>7</v>
      </c>
      <c r="B82" s="65" t="s">
        <v>156</v>
      </c>
      <c r="C82" s="43">
        <f>SUM(C83:C87)</f>
        <v>0</v>
      </c>
      <c r="D82" s="64" t="s">
        <v>0</v>
      </c>
    </row>
    <row r="83" spans="1:4" ht="15.75" x14ac:dyDescent="0.25">
      <c r="A83" s="109"/>
      <c r="B83" s="4" t="s">
        <v>12</v>
      </c>
      <c r="C83" s="43" t="s">
        <v>30</v>
      </c>
      <c r="D83" s="16"/>
    </row>
    <row r="84" spans="1:4" ht="15.75" x14ac:dyDescent="0.25">
      <c r="A84" s="110"/>
      <c r="B84" s="4" t="s">
        <v>11</v>
      </c>
      <c r="C84" s="43" t="s">
        <v>30</v>
      </c>
      <c r="D84" s="16"/>
    </row>
    <row r="85" spans="1:4" ht="14.25" customHeight="1" x14ac:dyDescent="0.25">
      <c r="A85" s="110"/>
      <c r="B85" s="4" t="s">
        <v>10</v>
      </c>
      <c r="C85" s="43" t="s">
        <v>30</v>
      </c>
      <c r="D85" s="16"/>
    </row>
    <row r="86" spans="1:4" ht="31.5" x14ac:dyDescent="0.25">
      <c r="A86" s="110"/>
      <c r="B86" s="4" t="s">
        <v>8</v>
      </c>
      <c r="C86" s="43" t="s">
        <v>30</v>
      </c>
      <c r="D86" s="16"/>
    </row>
    <row r="87" spans="1:4" ht="36" customHeight="1" x14ac:dyDescent="0.25">
      <c r="A87" s="111"/>
      <c r="B87" s="4" t="s">
        <v>157</v>
      </c>
      <c r="C87" s="43" t="s">
        <v>30</v>
      </c>
      <c r="D87" s="16"/>
    </row>
    <row r="88" spans="1:4" ht="18" customHeight="1" x14ac:dyDescent="0.25">
      <c r="A88" s="143" t="s">
        <v>249</v>
      </c>
      <c r="B88" s="144"/>
      <c r="C88" s="144"/>
      <c r="D88" s="145"/>
    </row>
    <row r="89" spans="1:4" ht="32.25" customHeight="1" x14ac:dyDescent="0.25">
      <c r="A89" s="64">
        <v>8</v>
      </c>
      <c r="B89" s="65" t="s">
        <v>7</v>
      </c>
      <c r="C89" s="5"/>
      <c r="D89" s="64" t="s">
        <v>0</v>
      </c>
    </row>
    <row r="90" spans="1:4" ht="32.25" customHeight="1" x14ac:dyDescent="0.25">
      <c r="A90" s="109"/>
      <c r="B90" s="4" t="s">
        <v>6</v>
      </c>
      <c r="C90" s="64" t="s">
        <v>30</v>
      </c>
      <c r="D90" s="17"/>
    </row>
    <row r="91" spans="1:4" ht="32.25" customHeight="1" x14ac:dyDescent="0.25">
      <c r="A91" s="110"/>
      <c r="B91" s="4" t="s">
        <v>5</v>
      </c>
      <c r="C91" s="64" t="s">
        <v>30</v>
      </c>
      <c r="D91" s="64" t="s">
        <v>0</v>
      </c>
    </row>
    <row r="92" spans="1:4" ht="47.25" x14ac:dyDescent="0.25">
      <c r="A92" s="110"/>
      <c r="B92" s="4" t="s">
        <v>4</v>
      </c>
      <c r="C92" s="43" t="s">
        <v>159</v>
      </c>
      <c r="D92" s="64" t="s">
        <v>3</v>
      </c>
    </row>
    <row r="93" spans="1:4" ht="62.25" customHeight="1" x14ac:dyDescent="0.25">
      <c r="A93" s="110"/>
      <c r="B93" s="4" t="s">
        <v>160</v>
      </c>
      <c r="C93" s="43" t="s">
        <v>161</v>
      </c>
      <c r="D93" s="64" t="s">
        <v>3</v>
      </c>
    </row>
    <row r="94" spans="1:4" ht="173.25" customHeight="1" x14ac:dyDescent="0.25">
      <c r="A94" s="106" t="s">
        <v>338</v>
      </c>
      <c r="B94" s="107"/>
      <c r="C94" s="107"/>
      <c r="D94" s="108"/>
    </row>
    <row r="95" spans="1:4" ht="36.75" customHeight="1" x14ac:dyDescent="0.25">
      <c r="A95" s="99">
        <v>9</v>
      </c>
      <c r="B95" s="65" t="s">
        <v>127</v>
      </c>
      <c r="C95" s="89" t="s">
        <v>269</v>
      </c>
      <c r="D95" s="16"/>
    </row>
    <row r="96" spans="1:4" ht="35.25" customHeight="1" x14ac:dyDescent="0.25">
      <c r="A96" s="106" t="s">
        <v>270</v>
      </c>
      <c r="B96" s="107"/>
      <c r="C96" s="107"/>
      <c r="D96" s="108"/>
    </row>
    <row r="97" spans="1:4" ht="26.25" customHeight="1" x14ac:dyDescent="0.25">
      <c r="A97" s="99">
        <v>10</v>
      </c>
      <c r="B97" s="3" t="s">
        <v>1</v>
      </c>
      <c r="C97" s="43">
        <v>16</v>
      </c>
      <c r="D97" s="99" t="s">
        <v>0</v>
      </c>
    </row>
    <row r="98" spans="1:4" ht="36" customHeight="1" x14ac:dyDescent="0.25">
      <c r="A98" s="118" t="s">
        <v>271</v>
      </c>
      <c r="B98" s="119"/>
      <c r="C98" s="119"/>
      <c r="D98" s="120"/>
    </row>
    <row r="99" spans="1:4" ht="33.75" customHeight="1" x14ac:dyDescent="0.25">
      <c r="A99" s="123">
        <v>11</v>
      </c>
      <c r="B99" s="124" t="s">
        <v>273</v>
      </c>
      <c r="C99" s="124"/>
      <c r="D99" s="124"/>
    </row>
    <row r="100" spans="1:4" ht="269.25" customHeight="1" x14ac:dyDescent="0.25">
      <c r="A100" s="123"/>
      <c r="B100" s="124" t="s">
        <v>274</v>
      </c>
      <c r="C100" s="124"/>
      <c r="D100" s="124"/>
    </row>
    <row r="101" spans="1:4" ht="63" customHeight="1" x14ac:dyDescent="0.25">
      <c r="A101" s="124" t="s">
        <v>122</v>
      </c>
      <c r="B101" s="124"/>
      <c r="C101" s="124"/>
      <c r="D101" s="124"/>
    </row>
  </sheetData>
  <mergeCells count="30">
    <mergeCell ref="A101:D101"/>
    <mergeCell ref="A76:A80"/>
    <mergeCell ref="A81:D81"/>
    <mergeCell ref="A83:A87"/>
    <mergeCell ref="A88:D88"/>
    <mergeCell ref="A90:A93"/>
    <mergeCell ref="A96:D96"/>
    <mergeCell ref="A98:D98"/>
    <mergeCell ref="A99:A100"/>
    <mergeCell ref="B99:D99"/>
    <mergeCell ref="B100:D100"/>
    <mergeCell ref="A94:D94"/>
    <mergeCell ref="A74:D74"/>
    <mergeCell ref="A25:D25"/>
    <mergeCell ref="A27:A29"/>
    <mergeCell ref="A31:A35"/>
    <mergeCell ref="A37:A38"/>
    <mergeCell ref="A40:A41"/>
    <mergeCell ref="A42:D42"/>
    <mergeCell ref="A44:A48"/>
    <mergeCell ref="A49:D49"/>
    <mergeCell ref="A51:A57"/>
    <mergeCell ref="A58:D58"/>
    <mergeCell ref="A60:A73"/>
    <mergeCell ref="A21:A24"/>
    <mergeCell ref="A1:D1"/>
    <mergeCell ref="A2:D2"/>
    <mergeCell ref="A3:D3"/>
    <mergeCell ref="A11:A14"/>
    <mergeCell ref="A16:A19"/>
  </mergeCell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FB90-AF6F-47BB-8FB1-04D5D070A852}">
  <sheetPr>
    <tabColor rgb="FFFF99FF"/>
  </sheetPr>
  <dimension ref="A1:D101"/>
  <sheetViews>
    <sheetView view="pageBreakPreview" topLeftCell="A70" zoomScaleNormal="100" zoomScaleSheetLayoutView="100" workbookViewId="0">
      <selection activeCell="I75" sqref="I75"/>
    </sheetView>
  </sheetViews>
  <sheetFormatPr defaultRowHeight="15" x14ac:dyDescent="0.25"/>
  <cols>
    <col min="2" max="2" width="32" customWidth="1"/>
    <col min="3" max="3" width="32.42578125" customWidth="1"/>
    <col min="4" max="4" width="36.42578125" customWidth="1"/>
  </cols>
  <sheetData>
    <row r="1" spans="1:4" ht="18.75" customHeight="1" x14ac:dyDescent="0.25">
      <c r="A1" s="121" t="s">
        <v>215</v>
      </c>
      <c r="B1" s="121"/>
      <c r="C1" s="121"/>
      <c r="D1" s="121"/>
    </row>
    <row r="2" spans="1:4" ht="18.75" x14ac:dyDescent="0.25">
      <c r="A2" s="170" t="s">
        <v>195</v>
      </c>
      <c r="B2" s="170"/>
      <c r="C2" s="170"/>
      <c r="D2" s="170"/>
    </row>
    <row r="3" spans="1:4" ht="15.75" x14ac:dyDescent="0.25">
      <c r="A3" s="171" t="s">
        <v>55</v>
      </c>
      <c r="B3" s="171"/>
      <c r="C3" s="171"/>
      <c r="D3" s="171"/>
    </row>
    <row r="4" spans="1:4" ht="15.75" x14ac:dyDescent="0.25">
      <c r="A4" s="77"/>
      <c r="B4" s="78"/>
      <c r="C4" s="13"/>
      <c r="D4" s="78"/>
    </row>
    <row r="5" spans="1:4" ht="31.5" x14ac:dyDescent="0.25">
      <c r="A5" s="64" t="s">
        <v>54</v>
      </c>
      <c r="B5" s="5" t="s">
        <v>53</v>
      </c>
      <c r="C5" s="5" t="s">
        <v>52</v>
      </c>
      <c r="D5" s="5" t="s">
        <v>51</v>
      </c>
    </row>
    <row r="6" spans="1:4" ht="31.5" x14ac:dyDescent="0.25">
      <c r="A6" s="64">
        <v>1</v>
      </c>
      <c r="B6" s="5" t="s">
        <v>50</v>
      </c>
      <c r="C6" s="64" t="s">
        <v>134</v>
      </c>
      <c r="D6" s="64" t="s">
        <v>49</v>
      </c>
    </row>
    <row r="7" spans="1:4" ht="15.75" x14ac:dyDescent="0.25">
      <c r="A7" s="9" t="s">
        <v>48</v>
      </c>
      <c r="B7" s="5" t="s">
        <v>47</v>
      </c>
      <c r="C7" s="43" t="s">
        <v>196</v>
      </c>
      <c r="D7" s="5"/>
    </row>
    <row r="8" spans="1:4" ht="31.5" x14ac:dyDescent="0.25">
      <c r="A8" s="9" t="s">
        <v>45</v>
      </c>
      <c r="B8" s="5" t="s">
        <v>44</v>
      </c>
      <c r="C8" s="43">
        <v>108</v>
      </c>
      <c r="D8" s="5"/>
    </row>
    <row r="9" spans="1:4" ht="31.5" x14ac:dyDescent="0.25">
      <c r="A9" s="9" t="s">
        <v>43</v>
      </c>
      <c r="B9" s="5" t="s">
        <v>42</v>
      </c>
      <c r="C9" s="43">
        <v>4.3</v>
      </c>
      <c r="D9" s="5"/>
    </row>
    <row r="10" spans="1:4" ht="47.25" x14ac:dyDescent="0.25">
      <c r="A10" s="9" t="s">
        <v>41</v>
      </c>
      <c r="B10" s="5" t="s">
        <v>164</v>
      </c>
      <c r="C10" s="44">
        <f>SUM(C11:C14)</f>
        <v>12123</v>
      </c>
      <c r="D10" s="5"/>
    </row>
    <row r="11" spans="1:4" ht="15.75" x14ac:dyDescent="0.25">
      <c r="A11" s="103"/>
      <c r="B11" s="73" t="s">
        <v>57</v>
      </c>
      <c r="C11" s="43">
        <v>1271</v>
      </c>
      <c r="D11" s="5"/>
    </row>
    <row r="12" spans="1:4" ht="15.75" x14ac:dyDescent="0.25">
      <c r="A12" s="104"/>
      <c r="B12" s="73" t="s">
        <v>58</v>
      </c>
      <c r="C12" s="43">
        <v>3643</v>
      </c>
      <c r="D12" s="5"/>
    </row>
    <row r="13" spans="1:4" ht="15.75" x14ac:dyDescent="0.25">
      <c r="A13" s="104"/>
      <c r="B13" s="73" t="s">
        <v>59</v>
      </c>
      <c r="C13" s="43">
        <v>401</v>
      </c>
      <c r="D13" s="5"/>
    </row>
    <row r="14" spans="1:4" ht="15.75" x14ac:dyDescent="0.25">
      <c r="A14" s="105"/>
      <c r="B14" s="73" t="s">
        <v>60</v>
      </c>
      <c r="C14" s="43">
        <v>6808</v>
      </c>
      <c r="D14" s="5"/>
    </row>
    <row r="15" spans="1:4" ht="34.5" x14ac:dyDescent="0.25">
      <c r="A15" s="9" t="s">
        <v>40</v>
      </c>
      <c r="B15" s="5" t="s">
        <v>39</v>
      </c>
      <c r="C15" s="44">
        <f>SUM(C16:C19)</f>
        <v>1483.43</v>
      </c>
      <c r="D15" s="5"/>
    </row>
    <row r="16" spans="1:4" ht="15.75" x14ac:dyDescent="0.25">
      <c r="A16" s="103"/>
      <c r="B16" s="73" t="s">
        <v>57</v>
      </c>
      <c r="C16" s="43">
        <v>13.97</v>
      </c>
      <c r="D16" s="5"/>
    </row>
    <row r="17" spans="1:4" ht="15.75" x14ac:dyDescent="0.25">
      <c r="A17" s="104"/>
      <c r="B17" s="73" t="s">
        <v>58</v>
      </c>
      <c r="C17" s="43">
        <v>300.82</v>
      </c>
      <c r="D17" s="5"/>
    </row>
    <row r="18" spans="1:4" ht="15.75" x14ac:dyDescent="0.25">
      <c r="A18" s="104"/>
      <c r="B18" s="73" t="s">
        <v>59</v>
      </c>
      <c r="C18" s="43">
        <v>57.74</v>
      </c>
      <c r="D18" s="5"/>
    </row>
    <row r="19" spans="1:4" ht="15.75" x14ac:dyDescent="0.25">
      <c r="A19" s="105"/>
      <c r="B19" s="73" t="s">
        <v>60</v>
      </c>
      <c r="C19" s="43">
        <v>1110.9000000000001</v>
      </c>
      <c r="D19" s="5"/>
    </row>
    <row r="20" spans="1:4" ht="60" customHeight="1" x14ac:dyDescent="0.25">
      <c r="A20" s="9" t="s">
        <v>128</v>
      </c>
      <c r="B20" s="5" t="s">
        <v>136</v>
      </c>
      <c r="C20" s="5">
        <v>1.2</v>
      </c>
      <c r="D20" s="5"/>
    </row>
    <row r="21" spans="1:4" ht="15.75" x14ac:dyDescent="0.25">
      <c r="A21" s="103"/>
      <c r="B21" s="14" t="s">
        <v>63</v>
      </c>
      <c r="C21" s="64">
        <v>1.2</v>
      </c>
      <c r="D21" s="5"/>
    </row>
    <row r="22" spans="1:4" ht="15.75" x14ac:dyDescent="0.25">
      <c r="A22" s="104"/>
      <c r="B22" s="14" t="s">
        <v>64</v>
      </c>
      <c r="C22" s="64">
        <v>1.2</v>
      </c>
      <c r="D22" s="5"/>
    </row>
    <row r="23" spans="1:4" ht="15.75" x14ac:dyDescent="0.25">
      <c r="A23" s="104"/>
      <c r="B23" s="14" t="s">
        <v>65</v>
      </c>
      <c r="C23" s="64">
        <v>1.3</v>
      </c>
      <c r="D23" s="5"/>
    </row>
    <row r="24" spans="1:4" ht="15.75" x14ac:dyDescent="0.25">
      <c r="A24" s="104"/>
      <c r="B24" s="14" t="s">
        <v>131</v>
      </c>
      <c r="C24" s="64">
        <v>1.4</v>
      </c>
      <c r="D24" s="5"/>
    </row>
    <row r="25" spans="1:4" ht="18.75" customHeight="1" x14ac:dyDescent="0.25">
      <c r="A25" s="115" t="s">
        <v>106</v>
      </c>
      <c r="B25" s="116"/>
      <c r="C25" s="116"/>
      <c r="D25" s="117"/>
    </row>
    <row r="26" spans="1:4" ht="31.5" x14ac:dyDescent="0.25">
      <c r="A26" s="64">
        <v>2</v>
      </c>
      <c r="B26" s="5" t="s">
        <v>38</v>
      </c>
      <c r="C26" s="99" t="s">
        <v>2</v>
      </c>
      <c r="D26" s="64" t="s">
        <v>0</v>
      </c>
    </row>
    <row r="27" spans="1:4" ht="15.75" x14ac:dyDescent="0.25">
      <c r="A27" s="112"/>
      <c r="B27" s="73" t="s">
        <v>61</v>
      </c>
      <c r="C27" s="45">
        <v>16.3</v>
      </c>
      <c r="D27" s="5"/>
    </row>
    <row r="28" spans="1:4" ht="15.75" x14ac:dyDescent="0.25">
      <c r="A28" s="113"/>
      <c r="B28" s="73" t="s">
        <v>213</v>
      </c>
      <c r="C28" s="45">
        <v>16.805</v>
      </c>
      <c r="D28" s="32"/>
    </row>
    <row r="29" spans="1:4" ht="31.5" x14ac:dyDescent="0.25">
      <c r="A29" s="114"/>
      <c r="B29" s="73" t="s">
        <v>62</v>
      </c>
      <c r="C29" s="97">
        <f>C28/C27</f>
        <v>1.0309815950920245</v>
      </c>
      <c r="D29" s="36"/>
    </row>
    <row r="30" spans="1:4" ht="34.5" x14ac:dyDescent="0.25">
      <c r="A30" s="9" t="s">
        <v>37</v>
      </c>
      <c r="B30" s="3" t="s">
        <v>101</v>
      </c>
      <c r="C30" s="46">
        <f>SUM(C31:C35)</f>
        <v>16.805</v>
      </c>
      <c r="D30" s="5"/>
    </row>
    <row r="31" spans="1:4" ht="15.75" x14ac:dyDescent="0.25">
      <c r="A31" s="112"/>
      <c r="B31" s="73" t="s">
        <v>63</v>
      </c>
      <c r="C31" s="45">
        <v>0</v>
      </c>
      <c r="D31" s="5"/>
    </row>
    <row r="32" spans="1:4" ht="15.75" x14ac:dyDescent="0.25">
      <c r="A32" s="113"/>
      <c r="B32" s="73" t="s">
        <v>64</v>
      </c>
      <c r="C32" s="45">
        <v>15.201000000000001</v>
      </c>
      <c r="D32" s="5"/>
    </row>
    <row r="33" spans="1:4" ht="15.75" x14ac:dyDescent="0.25">
      <c r="A33" s="113"/>
      <c r="B33" s="73" t="s">
        <v>65</v>
      </c>
      <c r="C33" s="45">
        <v>1.6040000000000001</v>
      </c>
      <c r="D33" s="5"/>
    </row>
    <row r="34" spans="1:4" ht="15.75" x14ac:dyDescent="0.25">
      <c r="A34" s="113"/>
      <c r="B34" s="73" t="s">
        <v>66</v>
      </c>
      <c r="C34" s="45">
        <v>0</v>
      </c>
      <c r="D34" s="5"/>
    </row>
    <row r="35" spans="1:4" ht="15.75" x14ac:dyDescent="0.25">
      <c r="A35" s="114"/>
      <c r="B35" s="73" t="s">
        <v>177</v>
      </c>
      <c r="C35" s="45">
        <v>0</v>
      </c>
      <c r="D35" s="5"/>
    </row>
    <row r="36" spans="1:4" ht="50.25" x14ac:dyDescent="0.25">
      <c r="A36" s="9" t="s">
        <v>35</v>
      </c>
      <c r="B36" s="3" t="s">
        <v>34</v>
      </c>
      <c r="C36" s="80"/>
      <c r="D36" s="5"/>
    </row>
    <row r="37" spans="1:4" ht="15.75" x14ac:dyDescent="0.25">
      <c r="A37" s="112"/>
      <c r="B37" s="73" t="s">
        <v>61</v>
      </c>
      <c r="C37" s="45">
        <v>16.3</v>
      </c>
      <c r="D37" s="5"/>
    </row>
    <row r="38" spans="1:4" ht="15.75" x14ac:dyDescent="0.25">
      <c r="A38" s="114"/>
      <c r="B38" s="73" t="s">
        <v>68</v>
      </c>
      <c r="C38" s="45">
        <v>16.805</v>
      </c>
      <c r="D38" s="5"/>
    </row>
    <row r="39" spans="1:4" ht="31.5" x14ac:dyDescent="0.25">
      <c r="A39" s="9" t="s">
        <v>33</v>
      </c>
      <c r="B39" s="65" t="s">
        <v>32</v>
      </c>
      <c r="C39" s="32"/>
      <c r="D39" s="5"/>
    </row>
    <row r="40" spans="1:4" ht="15.75" x14ac:dyDescent="0.25">
      <c r="A40" s="112"/>
      <c r="B40" s="73" t="s">
        <v>61</v>
      </c>
      <c r="C40" s="57">
        <v>0</v>
      </c>
      <c r="D40" s="5"/>
    </row>
    <row r="41" spans="1:4" ht="15.75" x14ac:dyDescent="0.25">
      <c r="A41" s="114"/>
      <c r="B41" s="73" t="s">
        <v>68</v>
      </c>
      <c r="C41" s="43">
        <v>0</v>
      </c>
      <c r="D41" s="5"/>
    </row>
    <row r="42" spans="1:4" ht="48.75" customHeight="1" x14ac:dyDescent="0.25">
      <c r="A42" s="106" t="s">
        <v>250</v>
      </c>
      <c r="B42" s="107"/>
      <c r="C42" s="107"/>
      <c r="D42" s="108"/>
    </row>
    <row r="43" spans="1:4" ht="36.75" customHeight="1" x14ac:dyDescent="0.25">
      <c r="A43" s="64">
        <v>3</v>
      </c>
      <c r="B43" s="3" t="s">
        <v>31</v>
      </c>
      <c r="C43" s="99" t="s">
        <v>2</v>
      </c>
      <c r="D43" s="64" t="s">
        <v>0</v>
      </c>
    </row>
    <row r="44" spans="1:4" ht="15.75" x14ac:dyDescent="0.25">
      <c r="A44" s="112"/>
      <c r="B44" s="14" t="s">
        <v>69</v>
      </c>
      <c r="C44" s="44">
        <v>103.04</v>
      </c>
      <c r="D44" s="5"/>
    </row>
    <row r="45" spans="1:4" ht="15.75" x14ac:dyDescent="0.25">
      <c r="A45" s="113"/>
      <c r="B45" s="14" t="s">
        <v>70</v>
      </c>
      <c r="C45" s="43">
        <v>103.04</v>
      </c>
      <c r="D45" s="5"/>
    </row>
    <row r="46" spans="1:4" ht="15.75" x14ac:dyDescent="0.25">
      <c r="A46" s="113"/>
      <c r="B46" s="14" t="s">
        <v>126</v>
      </c>
      <c r="C46" s="43">
        <v>0</v>
      </c>
      <c r="D46" s="5"/>
    </row>
    <row r="47" spans="1:4" ht="15.75" x14ac:dyDescent="0.25">
      <c r="A47" s="113"/>
      <c r="B47" s="14" t="s">
        <v>253</v>
      </c>
      <c r="C47" s="58">
        <v>1</v>
      </c>
      <c r="D47" s="5"/>
    </row>
    <row r="48" spans="1:4" ht="15.75" x14ac:dyDescent="0.25">
      <c r="A48" s="114"/>
      <c r="B48" s="14" t="s">
        <v>140</v>
      </c>
      <c r="C48" s="58">
        <v>0</v>
      </c>
      <c r="D48" s="5"/>
    </row>
    <row r="49" spans="1:4" ht="34.5" customHeight="1" x14ac:dyDescent="0.25">
      <c r="A49" s="106" t="s">
        <v>248</v>
      </c>
      <c r="B49" s="107"/>
      <c r="C49" s="107"/>
      <c r="D49" s="108"/>
    </row>
    <row r="50" spans="1:4" ht="31.5" x14ac:dyDescent="0.25">
      <c r="A50" s="64">
        <v>4</v>
      </c>
      <c r="B50" s="51" t="s">
        <v>254</v>
      </c>
      <c r="C50" s="99" t="s">
        <v>2</v>
      </c>
      <c r="D50" s="64" t="s">
        <v>0</v>
      </c>
    </row>
    <row r="51" spans="1:4" ht="15.75" x14ac:dyDescent="0.25">
      <c r="A51" s="112"/>
      <c r="B51" s="73" t="s">
        <v>71</v>
      </c>
      <c r="C51" s="44" t="s">
        <v>350</v>
      </c>
      <c r="D51" s="5"/>
    </row>
    <row r="52" spans="1:4" ht="15.75" x14ac:dyDescent="0.25">
      <c r="A52" s="113"/>
      <c r="B52" s="73" t="s">
        <v>72</v>
      </c>
      <c r="C52" s="43" t="s">
        <v>30</v>
      </c>
      <c r="D52" s="5"/>
    </row>
    <row r="53" spans="1:4" ht="15.75" customHeight="1" x14ac:dyDescent="0.25">
      <c r="A53" s="113"/>
      <c r="B53" s="4" t="s">
        <v>118</v>
      </c>
      <c r="C53" s="43" t="s">
        <v>30</v>
      </c>
      <c r="D53" s="5"/>
    </row>
    <row r="54" spans="1:4" ht="15.75" customHeight="1" x14ac:dyDescent="0.25">
      <c r="A54" s="113"/>
      <c r="B54" s="4" t="s">
        <v>119</v>
      </c>
      <c r="C54" s="43" t="s">
        <v>30</v>
      </c>
      <c r="D54" s="5"/>
    </row>
    <row r="55" spans="1:4" ht="15.75" customHeight="1" x14ac:dyDescent="0.25">
      <c r="A55" s="113"/>
      <c r="B55" s="4" t="s">
        <v>120</v>
      </c>
      <c r="C55" s="43" t="s">
        <v>350</v>
      </c>
      <c r="D55" s="5"/>
    </row>
    <row r="56" spans="1:4" ht="15.75" x14ac:dyDescent="0.25">
      <c r="A56" s="113"/>
      <c r="B56" s="73" t="s">
        <v>73</v>
      </c>
      <c r="C56" s="43" t="s">
        <v>30</v>
      </c>
      <c r="D56" s="5"/>
    </row>
    <row r="57" spans="1:4" ht="31.5" x14ac:dyDescent="0.25">
      <c r="A57" s="114"/>
      <c r="B57" s="73" t="s">
        <v>74</v>
      </c>
      <c r="C57" s="43" t="s">
        <v>30</v>
      </c>
      <c r="D57" s="5"/>
    </row>
    <row r="58" spans="1:4" ht="18.75" customHeight="1" x14ac:dyDescent="0.25">
      <c r="A58" s="118" t="s">
        <v>374</v>
      </c>
      <c r="B58" s="119"/>
      <c r="C58" s="119"/>
      <c r="D58" s="120"/>
    </row>
    <row r="59" spans="1:4" ht="63" x14ac:dyDescent="0.25">
      <c r="A59" s="64">
        <v>5</v>
      </c>
      <c r="B59" s="3" t="s">
        <v>29</v>
      </c>
      <c r="C59" s="64" t="s">
        <v>142</v>
      </c>
      <c r="D59" s="64" t="s">
        <v>0</v>
      </c>
    </row>
    <row r="60" spans="1:4" ht="31.5" x14ac:dyDescent="0.25">
      <c r="A60" s="112"/>
      <c r="B60" s="4" t="s">
        <v>28</v>
      </c>
      <c r="C60" s="57">
        <f>C61+C66+C67+C68+C72+C73</f>
        <v>2625</v>
      </c>
      <c r="D60" s="5"/>
    </row>
    <row r="61" spans="1:4" ht="94.5" x14ac:dyDescent="0.25">
      <c r="A61" s="113"/>
      <c r="B61" s="1" t="s">
        <v>27</v>
      </c>
      <c r="C61" s="84">
        <v>0</v>
      </c>
      <c r="D61" s="5"/>
    </row>
    <row r="62" spans="1:4" ht="31.5" x14ac:dyDescent="0.25">
      <c r="A62" s="113"/>
      <c r="B62" s="4" t="s">
        <v>143</v>
      </c>
      <c r="C62" s="80"/>
      <c r="D62" s="5"/>
    </row>
    <row r="63" spans="1:4" ht="63" x14ac:dyDescent="0.25">
      <c r="A63" s="113"/>
      <c r="B63" s="4" t="s">
        <v>144</v>
      </c>
      <c r="C63" s="80"/>
      <c r="D63" s="5"/>
    </row>
    <row r="64" spans="1:4" ht="47.25" x14ac:dyDescent="0.25">
      <c r="A64" s="113"/>
      <c r="B64" s="4" t="s">
        <v>145</v>
      </c>
      <c r="C64" s="80"/>
      <c r="D64" s="5"/>
    </row>
    <row r="65" spans="1:4" ht="47.25" x14ac:dyDescent="0.25">
      <c r="A65" s="113"/>
      <c r="B65" s="4" t="s">
        <v>197</v>
      </c>
      <c r="C65" s="80"/>
      <c r="D65" s="5"/>
    </row>
    <row r="66" spans="1:4" ht="63" x14ac:dyDescent="0.25">
      <c r="A66" s="113"/>
      <c r="B66" s="1" t="s">
        <v>26</v>
      </c>
      <c r="C66" s="84">
        <v>1927</v>
      </c>
      <c r="D66" s="5"/>
    </row>
    <row r="67" spans="1:4" ht="78.75" x14ac:dyDescent="0.25">
      <c r="A67" s="113"/>
      <c r="B67" s="4" t="s">
        <v>97</v>
      </c>
      <c r="C67" s="84">
        <v>20</v>
      </c>
      <c r="D67" s="4"/>
    </row>
    <row r="68" spans="1:4" ht="47.25" x14ac:dyDescent="0.25">
      <c r="A68" s="113"/>
      <c r="B68" s="4" t="s">
        <v>23</v>
      </c>
      <c r="C68" s="85">
        <f>C69+C70+C71</f>
        <v>678</v>
      </c>
      <c r="D68" s="4"/>
    </row>
    <row r="69" spans="1:4" ht="31.5" x14ac:dyDescent="0.25">
      <c r="A69" s="113"/>
      <c r="B69" s="65" t="s">
        <v>198</v>
      </c>
      <c r="C69" s="57">
        <v>678</v>
      </c>
      <c r="D69" s="65"/>
    </row>
    <row r="70" spans="1:4" ht="47.25" x14ac:dyDescent="0.25">
      <c r="A70" s="113"/>
      <c r="B70" s="4" t="s">
        <v>171</v>
      </c>
      <c r="C70" s="57">
        <v>0</v>
      </c>
      <c r="D70" s="4"/>
    </row>
    <row r="71" spans="1:4" ht="47.25" x14ac:dyDescent="0.25">
      <c r="A71" s="113"/>
      <c r="B71" s="4" t="s">
        <v>172</v>
      </c>
      <c r="C71" s="76"/>
      <c r="D71" s="4"/>
    </row>
    <row r="72" spans="1:4" ht="78.75" x14ac:dyDescent="0.25">
      <c r="A72" s="113"/>
      <c r="B72" s="4" t="s">
        <v>14</v>
      </c>
      <c r="C72" s="84">
        <v>0</v>
      </c>
      <c r="D72" s="4"/>
    </row>
    <row r="73" spans="1:4" ht="78.75" x14ac:dyDescent="0.25">
      <c r="A73" s="114"/>
      <c r="B73" s="4" t="s">
        <v>13</v>
      </c>
      <c r="C73" s="84">
        <v>0</v>
      </c>
      <c r="D73" s="4"/>
    </row>
    <row r="74" spans="1:4" ht="81" customHeight="1" x14ac:dyDescent="0.25">
      <c r="A74" s="106" t="s">
        <v>111</v>
      </c>
      <c r="B74" s="107"/>
      <c r="C74" s="107"/>
      <c r="D74" s="108"/>
    </row>
    <row r="75" spans="1:4" ht="47.25" x14ac:dyDescent="0.25">
      <c r="A75" s="64">
        <v>6</v>
      </c>
      <c r="B75" s="51" t="s">
        <v>259</v>
      </c>
      <c r="C75" s="61" t="s">
        <v>2</v>
      </c>
      <c r="D75" s="64" t="s">
        <v>0</v>
      </c>
    </row>
    <row r="76" spans="1:4" ht="45" customHeight="1" x14ac:dyDescent="0.25">
      <c r="A76" s="113"/>
      <c r="B76" s="4" t="s">
        <v>260</v>
      </c>
      <c r="C76" s="41" t="s">
        <v>30</v>
      </c>
      <c r="D76" s="4"/>
    </row>
    <row r="77" spans="1:4" ht="32.25" customHeight="1" x14ac:dyDescent="0.25">
      <c r="A77" s="113"/>
      <c r="B77" s="4" t="s">
        <v>199</v>
      </c>
      <c r="C77" s="49" t="s">
        <v>311</v>
      </c>
      <c r="D77" s="4"/>
    </row>
    <row r="78" spans="1:4" ht="19.5" customHeight="1" x14ac:dyDescent="0.25">
      <c r="A78" s="113"/>
      <c r="B78" s="4" t="s">
        <v>153</v>
      </c>
      <c r="C78" s="49" t="s">
        <v>311</v>
      </c>
      <c r="D78" s="4"/>
    </row>
    <row r="79" spans="1:4" ht="30.75" customHeight="1" x14ac:dyDescent="0.25">
      <c r="A79" s="113"/>
      <c r="B79" s="4" t="s">
        <v>88</v>
      </c>
      <c r="C79" s="41" t="s">
        <v>351</v>
      </c>
      <c r="D79" s="4"/>
    </row>
    <row r="80" spans="1:4" ht="31.5" x14ac:dyDescent="0.25">
      <c r="A80" s="114"/>
      <c r="B80" s="4" t="s">
        <v>89</v>
      </c>
      <c r="C80" s="41" t="s">
        <v>352</v>
      </c>
      <c r="D80" s="4"/>
    </row>
    <row r="81" spans="1:4" ht="18.75" customHeight="1" x14ac:dyDescent="0.25">
      <c r="A81" s="118" t="s">
        <v>179</v>
      </c>
      <c r="B81" s="119"/>
      <c r="C81" s="119"/>
      <c r="D81" s="120"/>
    </row>
    <row r="82" spans="1:4" ht="33" customHeight="1" x14ac:dyDescent="0.25">
      <c r="A82" s="64">
        <v>7</v>
      </c>
      <c r="B82" s="65" t="s">
        <v>110</v>
      </c>
      <c r="C82" s="43" t="s">
        <v>30</v>
      </c>
      <c r="D82" s="64" t="s">
        <v>0</v>
      </c>
    </row>
    <row r="83" spans="1:4" ht="15.75" x14ac:dyDescent="0.25">
      <c r="A83" s="109"/>
      <c r="B83" s="4" t="s">
        <v>12</v>
      </c>
      <c r="C83" s="43" t="s">
        <v>30</v>
      </c>
      <c r="D83" s="81"/>
    </row>
    <row r="84" spans="1:4" ht="15.75" x14ac:dyDescent="0.25">
      <c r="A84" s="110"/>
      <c r="B84" s="4" t="s">
        <v>11</v>
      </c>
      <c r="C84" s="43" t="s">
        <v>30</v>
      </c>
      <c r="D84" s="81"/>
    </row>
    <row r="85" spans="1:4" ht="15.75" x14ac:dyDescent="0.25">
      <c r="A85" s="110"/>
      <c r="B85" s="4" t="s">
        <v>10</v>
      </c>
      <c r="C85" s="43" t="s">
        <v>30</v>
      </c>
      <c r="D85" s="81"/>
    </row>
    <row r="86" spans="1:4" ht="15.75" x14ac:dyDescent="0.25">
      <c r="A86" s="110"/>
      <c r="B86" s="4" t="s">
        <v>9</v>
      </c>
      <c r="C86" s="43" t="s">
        <v>30</v>
      </c>
      <c r="D86" s="81"/>
    </row>
    <row r="87" spans="1:4" ht="38.25" customHeight="1" x14ac:dyDescent="0.25">
      <c r="A87" s="111"/>
      <c r="B87" s="4" t="s">
        <v>113</v>
      </c>
      <c r="C87" s="43" t="s">
        <v>30</v>
      </c>
      <c r="D87" s="81"/>
    </row>
    <row r="88" spans="1:4" ht="19.5" customHeight="1" x14ac:dyDescent="0.25">
      <c r="A88" s="118" t="s">
        <v>108</v>
      </c>
      <c r="B88" s="119"/>
      <c r="C88" s="119"/>
      <c r="D88" s="120"/>
    </row>
    <row r="89" spans="1:4" ht="32.25" customHeight="1" x14ac:dyDescent="0.25">
      <c r="A89" s="64">
        <v>8</v>
      </c>
      <c r="B89" s="65" t="s">
        <v>7</v>
      </c>
      <c r="C89" s="5"/>
      <c r="D89" s="64" t="s">
        <v>0</v>
      </c>
    </row>
    <row r="90" spans="1:4" ht="32.25" customHeight="1" x14ac:dyDescent="0.25">
      <c r="A90" s="109"/>
      <c r="B90" s="4" t="s">
        <v>6</v>
      </c>
      <c r="C90" s="64" t="s">
        <v>30</v>
      </c>
      <c r="D90" s="17"/>
    </row>
    <row r="91" spans="1:4" ht="32.25" customHeight="1" x14ac:dyDescent="0.25">
      <c r="A91" s="110"/>
      <c r="B91" s="4" t="s">
        <v>5</v>
      </c>
      <c r="C91" s="64" t="s">
        <v>30</v>
      </c>
      <c r="D91" s="64" t="s">
        <v>0</v>
      </c>
    </row>
    <row r="92" spans="1:4" ht="63" x14ac:dyDescent="0.25">
      <c r="A92" s="110"/>
      <c r="B92" s="4" t="s">
        <v>4</v>
      </c>
      <c r="C92" s="43" t="s">
        <v>159</v>
      </c>
      <c r="D92" s="64" t="s">
        <v>3</v>
      </c>
    </row>
    <row r="93" spans="1:4" ht="62.25" customHeight="1" x14ac:dyDescent="0.25">
      <c r="A93" s="110"/>
      <c r="B93" s="4" t="s">
        <v>160</v>
      </c>
      <c r="C93" s="43" t="s">
        <v>161</v>
      </c>
      <c r="D93" s="64" t="s">
        <v>3</v>
      </c>
    </row>
    <row r="94" spans="1:4" ht="161.25" customHeight="1" x14ac:dyDescent="0.25">
      <c r="A94" s="106" t="s">
        <v>353</v>
      </c>
      <c r="B94" s="107"/>
      <c r="C94" s="107"/>
      <c r="D94" s="108"/>
    </row>
    <row r="95" spans="1:4" ht="36.75" customHeight="1" x14ac:dyDescent="0.25">
      <c r="A95" s="99">
        <v>9</v>
      </c>
      <c r="B95" s="65" t="s">
        <v>127</v>
      </c>
      <c r="C95" s="89" t="s">
        <v>269</v>
      </c>
      <c r="D95" s="16"/>
    </row>
    <row r="96" spans="1:4" ht="35.25" customHeight="1" x14ac:dyDescent="0.25">
      <c r="A96" s="106" t="s">
        <v>270</v>
      </c>
      <c r="B96" s="107"/>
      <c r="C96" s="107"/>
      <c r="D96" s="108"/>
    </row>
    <row r="97" spans="1:4" ht="24" customHeight="1" x14ac:dyDescent="0.25">
      <c r="A97" s="99">
        <v>10</v>
      </c>
      <c r="B97" s="3" t="s">
        <v>1</v>
      </c>
      <c r="C97" s="43">
        <v>16</v>
      </c>
      <c r="D97" s="99" t="s">
        <v>0</v>
      </c>
    </row>
    <row r="98" spans="1:4" ht="36" customHeight="1" x14ac:dyDescent="0.25">
      <c r="A98" s="118" t="s">
        <v>271</v>
      </c>
      <c r="B98" s="119"/>
      <c r="C98" s="119"/>
      <c r="D98" s="120"/>
    </row>
    <row r="99" spans="1:4" ht="31.5" customHeight="1" x14ac:dyDescent="0.25">
      <c r="A99" s="123">
        <v>11</v>
      </c>
      <c r="B99" s="124" t="s">
        <v>371</v>
      </c>
      <c r="C99" s="124"/>
      <c r="D99" s="124"/>
    </row>
    <row r="100" spans="1:4" ht="243" customHeight="1" x14ac:dyDescent="0.25">
      <c r="A100" s="123"/>
      <c r="B100" s="124" t="s">
        <v>274</v>
      </c>
      <c r="C100" s="124"/>
      <c r="D100" s="124"/>
    </row>
    <row r="101" spans="1:4" ht="63" customHeight="1" x14ac:dyDescent="0.25">
      <c r="A101" s="124" t="s">
        <v>122</v>
      </c>
      <c r="B101" s="124"/>
      <c r="C101" s="124"/>
      <c r="D101" s="124"/>
    </row>
  </sheetData>
  <mergeCells count="30">
    <mergeCell ref="A101:D101"/>
    <mergeCell ref="A76:A80"/>
    <mergeCell ref="A81:D81"/>
    <mergeCell ref="A83:A87"/>
    <mergeCell ref="A88:D88"/>
    <mergeCell ref="A90:A93"/>
    <mergeCell ref="A96:D96"/>
    <mergeCell ref="A98:D98"/>
    <mergeCell ref="A99:A100"/>
    <mergeCell ref="B99:D99"/>
    <mergeCell ref="B100:D100"/>
    <mergeCell ref="A94:D94"/>
    <mergeCell ref="A74:D74"/>
    <mergeCell ref="A25:D25"/>
    <mergeCell ref="A27:A29"/>
    <mergeCell ref="A31:A35"/>
    <mergeCell ref="A37:A38"/>
    <mergeCell ref="A40:A41"/>
    <mergeCell ref="A42:D42"/>
    <mergeCell ref="A44:A48"/>
    <mergeCell ref="A49:D49"/>
    <mergeCell ref="A51:A57"/>
    <mergeCell ref="A58:D58"/>
    <mergeCell ref="A60:A73"/>
    <mergeCell ref="A21:A24"/>
    <mergeCell ref="A1:D1"/>
    <mergeCell ref="A2:D2"/>
    <mergeCell ref="A3:D3"/>
    <mergeCell ref="A11:A14"/>
    <mergeCell ref="A16:A19"/>
  </mergeCells>
  <pageMargins left="0.7" right="0.7" top="0.75" bottom="0.75"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00AEC-334E-495C-93F8-CECC4FD779BF}">
  <sheetPr>
    <tabColor rgb="FFFF99FF"/>
  </sheetPr>
  <dimension ref="A1:D101"/>
  <sheetViews>
    <sheetView view="pageBreakPreview" topLeftCell="A70" zoomScaleNormal="100" zoomScaleSheetLayoutView="100" workbookViewId="0">
      <selection activeCell="H81" sqref="H81"/>
    </sheetView>
  </sheetViews>
  <sheetFormatPr defaultRowHeight="15" x14ac:dyDescent="0.25"/>
  <cols>
    <col min="1" max="1" width="10" customWidth="1"/>
    <col min="2" max="2" width="37.85546875" customWidth="1"/>
    <col min="3" max="3" width="27.7109375" customWidth="1"/>
    <col min="4" max="4" width="29.5703125" customWidth="1"/>
  </cols>
  <sheetData>
    <row r="1" spans="1:4" ht="18.75" customHeight="1" x14ac:dyDescent="0.25">
      <c r="A1" s="121" t="s">
        <v>215</v>
      </c>
      <c r="B1" s="121"/>
      <c r="C1" s="121"/>
      <c r="D1" s="121"/>
    </row>
    <row r="2" spans="1:4" ht="18.75" x14ac:dyDescent="0.25">
      <c r="A2" s="170" t="s">
        <v>200</v>
      </c>
      <c r="B2" s="170"/>
      <c r="C2" s="170"/>
      <c r="D2" s="170"/>
    </row>
    <row r="3" spans="1:4" ht="15.75" x14ac:dyDescent="0.25">
      <c r="A3" s="171" t="s">
        <v>55</v>
      </c>
      <c r="B3" s="171"/>
      <c r="C3" s="171"/>
      <c r="D3" s="171"/>
    </row>
    <row r="4" spans="1:4" ht="15.75" x14ac:dyDescent="0.25">
      <c r="A4" s="77"/>
      <c r="B4" s="78"/>
      <c r="C4" s="13"/>
      <c r="D4" s="78"/>
    </row>
    <row r="5" spans="1:4" ht="31.5" x14ac:dyDescent="0.25">
      <c r="A5" s="64" t="s">
        <v>54</v>
      </c>
      <c r="B5" s="5" t="s">
        <v>53</v>
      </c>
      <c r="C5" s="5" t="s">
        <v>52</v>
      </c>
      <c r="D5" s="5" t="s">
        <v>51</v>
      </c>
    </row>
    <row r="6" spans="1:4" ht="47.25" x14ac:dyDescent="0.25">
      <c r="A6" s="64">
        <v>1</v>
      </c>
      <c r="B6" s="5" t="s">
        <v>50</v>
      </c>
      <c r="C6" s="64" t="s">
        <v>134</v>
      </c>
      <c r="D6" s="64" t="s">
        <v>49</v>
      </c>
    </row>
    <row r="7" spans="1:4" ht="15.75" x14ac:dyDescent="0.25">
      <c r="A7" s="9" t="s">
        <v>48</v>
      </c>
      <c r="B7" s="5" t="s">
        <v>47</v>
      </c>
      <c r="C7" s="64" t="s">
        <v>201</v>
      </c>
      <c r="D7" s="5"/>
    </row>
    <row r="8" spans="1:4" ht="15.75" x14ac:dyDescent="0.25">
      <c r="A8" s="9" t="s">
        <v>45</v>
      </c>
      <c r="B8" s="5" t="s">
        <v>44</v>
      </c>
      <c r="C8" s="43">
        <v>85</v>
      </c>
      <c r="D8" s="5"/>
    </row>
    <row r="9" spans="1:4" ht="15.75" x14ac:dyDescent="0.25">
      <c r="A9" s="9" t="s">
        <v>43</v>
      </c>
      <c r="B9" s="5" t="s">
        <v>42</v>
      </c>
      <c r="C9" s="43">
        <v>4.3</v>
      </c>
      <c r="D9" s="5"/>
    </row>
    <row r="10" spans="1:4" ht="47.25" x14ac:dyDescent="0.25">
      <c r="A10" s="9" t="s">
        <v>41</v>
      </c>
      <c r="B10" s="5" t="s">
        <v>164</v>
      </c>
      <c r="C10" s="44">
        <f>SUM(C11:C14)</f>
        <v>30758</v>
      </c>
      <c r="D10" s="5"/>
    </row>
    <row r="11" spans="1:4" ht="15.75" x14ac:dyDescent="0.25">
      <c r="A11" s="103"/>
      <c r="B11" s="73" t="s">
        <v>57</v>
      </c>
      <c r="C11" s="43">
        <v>6364</v>
      </c>
      <c r="D11" s="5"/>
    </row>
    <row r="12" spans="1:4" ht="15.75" x14ac:dyDescent="0.25">
      <c r="A12" s="104"/>
      <c r="B12" s="73" t="s">
        <v>58</v>
      </c>
      <c r="C12" s="43">
        <v>9230</v>
      </c>
      <c r="D12" s="5"/>
    </row>
    <row r="13" spans="1:4" ht="15.75" x14ac:dyDescent="0.25">
      <c r="A13" s="104"/>
      <c r="B13" s="73" t="s">
        <v>59</v>
      </c>
      <c r="C13" s="43">
        <v>1013</v>
      </c>
      <c r="D13" s="5"/>
    </row>
    <row r="14" spans="1:4" ht="15.75" x14ac:dyDescent="0.25">
      <c r="A14" s="105"/>
      <c r="B14" s="73" t="s">
        <v>60</v>
      </c>
      <c r="C14" s="43">
        <v>14151</v>
      </c>
      <c r="D14" s="5"/>
    </row>
    <row r="15" spans="1:4" ht="34.5" x14ac:dyDescent="0.25">
      <c r="A15" s="9" t="s">
        <v>40</v>
      </c>
      <c r="B15" s="5" t="s">
        <v>39</v>
      </c>
      <c r="C15" s="82">
        <f>SUM(C16:C19)</f>
        <v>2480.9</v>
      </c>
      <c r="D15" s="5"/>
    </row>
    <row r="16" spans="1:4" ht="15.75" x14ac:dyDescent="0.25">
      <c r="A16" s="103"/>
      <c r="B16" s="73" t="s">
        <v>57</v>
      </c>
      <c r="C16" s="43">
        <v>90.84</v>
      </c>
      <c r="D16" s="5"/>
    </row>
    <row r="17" spans="1:4" ht="15.75" x14ac:dyDescent="0.25">
      <c r="A17" s="104"/>
      <c r="B17" s="73" t="s">
        <v>58</v>
      </c>
      <c r="C17" s="43">
        <v>291.07</v>
      </c>
      <c r="D17" s="5"/>
    </row>
    <row r="18" spans="1:4" ht="15.75" x14ac:dyDescent="0.25">
      <c r="A18" s="104"/>
      <c r="B18" s="73" t="s">
        <v>59</v>
      </c>
      <c r="C18" s="43">
        <v>138.34</v>
      </c>
      <c r="D18" s="5"/>
    </row>
    <row r="19" spans="1:4" ht="15.75" x14ac:dyDescent="0.25">
      <c r="A19" s="105"/>
      <c r="B19" s="73" t="s">
        <v>60</v>
      </c>
      <c r="C19" s="43">
        <v>1960.65</v>
      </c>
      <c r="D19" s="5"/>
    </row>
    <row r="20" spans="1:4" ht="60" customHeight="1" x14ac:dyDescent="0.25">
      <c r="A20" s="9" t="s">
        <v>128</v>
      </c>
      <c r="B20" s="5" t="s">
        <v>136</v>
      </c>
      <c r="C20" s="75">
        <v>1</v>
      </c>
      <c r="D20" s="5"/>
    </row>
    <row r="21" spans="1:4" ht="15.75" x14ac:dyDescent="0.25">
      <c r="A21" s="103"/>
      <c r="B21" s="14" t="s">
        <v>63</v>
      </c>
      <c r="C21" s="64">
        <v>0.6</v>
      </c>
      <c r="D21" s="5"/>
    </row>
    <row r="22" spans="1:4" ht="15.75" x14ac:dyDescent="0.25">
      <c r="A22" s="104"/>
      <c r="B22" s="14" t="s">
        <v>64</v>
      </c>
      <c r="C22" s="64">
        <v>0.9</v>
      </c>
      <c r="D22" s="5"/>
    </row>
    <row r="23" spans="1:4" ht="15.75" x14ac:dyDescent="0.25">
      <c r="A23" s="104"/>
      <c r="B23" s="14" t="s">
        <v>65</v>
      </c>
      <c r="C23" s="64">
        <v>1.2</v>
      </c>
      <c r="D23" s="5"/>
    </row>
    <row r="24" spans="1:4" ht="15.75" x14ac:dyDescent="0.25">
      <c r="A24" s="105"/>
      <c r="B24" s="14" t="s">
        <v>66</v>
      </c>
      <c r="C24" s="64">
        <v>1.3</v>
      </c>
      <c r="D24" s="5"/>
    </row>
    <row r="25" spans="1:4" ht="19.5" customHeight="1" x14ac:dyDescent="0.25">
      <c r="A25" s="137" t="s">
        <v>106</v>
      </c>
      <c r="B25" s="138"/>
      <c r="C25" s="138"/>
      <c r="D25" s="139"/>
    </row>
    <row r="26" spans="1:4" ht="31.5" x14ac:dyDescent="0.25">
      <c r="A26" s="64">
        <v>2</v>
      </c>
      <c r="B26" s="5" t="s">
        <v>38</v>
      </c>
      <c r="C26" s="64" t="s">
        <v>2</v>
      </c>
      <c r="D26" s="64" t="s">
        <v>0</v>
      </c>
    </row>
    <row r="27" spans="1:4" ht="15.75" x14ac:dyDescent="0.25">
      <c r="A27" s="112"/>
      <c r="B27" s="73" t="s">
        <v>61</v>
      </c>
      <c r="C27" s="45">
        <v>33.299999999999997</v>
      </c>
      <c r="D27" s="5"/>
    </row>
    <row r="28" spans="1:4" ht="15.75" x14ac:dyDescent="0.25">
      <c r="A28" s="113"/>
      <c r="B28" s="73" t="s">
        <v>213</v>
      </c>
      <c r="C28" s="45">
        <v>25.52</v>
      </c>
      <c r="D28" s="32"/>
    </row>
    <row r="29" spans="1:4" ht="15.75" x14ac:dyDescent="0.25">
      <c r="A29" s="114"/>
      <c r="B29" s="73" t="s">
        <v>62</v>
      </c>
      <c r="C29" s="97">
        <f>C28/C27</f>
        <v>0.76636636636636646</v>
      </c>
      <c r="D29" s="36"/>
    </row>
    <row r="30" spans="1:4" ht="34.5" x14ac:dyDescent="0.25">
      <c r="A30" s="9" t="s">
        <v>37</v>
      </c>
      <c r="B30" s="3" t="s">
        <v>101</v>
      </c>
      <c r="C30" s="46">
        <f>SUM(C31:C35)</f>
        <v>25.52</v>
      </c>
      <c r="D30" s="5"/>
    </row>
    <row r="31" spans="1:4" ht="15.75" x14ac:dyDescent="0.25">
      <c r="A31" s="112"/>
      <c r="B31" s="73" t="s">
        <v>63</v>
      </c>
      <c r="C31" s="45">
        <v>8.0000000000000002E-3</v>
      </c>
      <c r="D31" s="5"/>
    </row>
    <row r="32" spans="1:4" ht="15.75" x14ac:dyDescent="0.25">
      <c r="A32" s="113"/>
      <c r="B32" s="73" t="s">
        <v>64</v>
      </c>
      <c r="C32" s="45">
        <v>22.443000000000001</v>
      </c>
      <c r="D32" s="5"/>
    </row>
    <row r="33" spans="1:4" ht="15.75" x14ac:dyDescent="0.25">
      <c r="A33" s="113"/>
      <c r="B33" s="73" t="s">
        <v>65</v>
      </c>
      <c r="C33" s="45">
        <v>3.0529999999999999</v>
      </c>
      <c r="D33" s="5"/>
    </row>
    <row r="34" spans="1:4" ht="15.75" x14ac:dyDescent="0.25">
      <c r="A34" s="113"/>
      <c r="B34" s="73" t="s">
        <v>66</v>
      </c>
      <c r="C34" s="45">
        <v>1.6E-2</v>
      </c>
      <c r="D34" s="5"/>
    </row>
    <row r="35" spans="1:4" ht="15.75" x14ac:dyDescent="0.25">
      <c r="A35" s="114"/>
      <c r="B35" s="73" t="s">
        <v>177</v>
      </c>
      <c r="C35" s="45">
        <v>0</v>
      </c>
      <c r="D35" s="5"/>
    </row>
    <row r="36" spans="1:4" ht="50.25" x14ac:dyDescent="0.25">
      <c r="A36" s="9" t="s">
        <v>35</v>
      </c>
      <c r="B36" s="3" t="s">
        <v>34</v>
      </c>
      <c r="C36" s="80"/>
      <c r="D36" s="5"/>
    </row>
    <row r="37" spans="1:4" ht="15.75" x14ac:dyDescent="0.25">
      <c r="A37" s="112"/>
      <c r="B37" s="73" t="s">
        <v>61</v>
      </c>
      <c r="C37" s="45">
        <v>33.200000000000003</v>
      </c>
      <c r="D37" s="5"/>
    </row>
    <row r="38" spans="1:4" ht="15.75" x14ac:dyDescent="0.25">
      <c r="A38" s="114"/>
      <c r="B38" s="73" t="s">
        <v>68</v>
      </c>
      <c r="C38" s="45">
        <v>25.52</v>
      </c>
      <c r="D38" s="5"/>
    </row>
    <row r="39" spans="1:4" ht="31.5" x14ac:dyDescent="0.25">
      <c r="A39" s="9" t="s">
        <v>33</v>
      </c>
      <c r="B39" s="65" t="s">
        <v>202</v>
      </c>
      <c r="C39" s="44"/>
      <c r="D39" s="5"/>
    </row>
    <row r="40" spans="1:4" ht="15.75" x14ac:dyDescent="0.25">
      <c r="A40" s="112"/>
      <c r="B40" s="73" t="s">
        <v>61</v>
      </c>
      <c r="C40" s="45">
        <v>0.1</v>
      </c>
      <c r="D40" s="5"/>
    </row>
    <row r="41" spans="1:4" ht="15.75" x14ac:dyDescent="0.25">
      <c r="A41" s="114"/>
      <c r="B41" s="73" t="s">
        <v>68</v>
      </c>
      <c r="C41" s="45">
        <v>0</v>
      </c>
      <c r="D41" s="5"/>
    </row>
    <row r="42" spans="1:4" ht="19.5" customHeight="1" x14ac:dyDescent="0.25">
      <c r="A42" s="131" t="s">
        <v>109</v>
      </c>
      <c r="B42" s="132"/>
      <c r="C42" s="132"/>
      <c r="D42" s="133"/>
    </row>
    <row r="43" spans="1:4" ht="31.5" x14ac:dyDescent="0.25">
      <c r="A43" s="64">
        <v>3</v>
      </c>
      <c r="B43" s="3" t="s">
        <v>31</v>
      </c>
      <c r="C43" s="99" t="s">
        <v>2</v>
      </c>
      <c r="D43" s="64" t="s">
        <v>0</v>
      </c>
    </row>
    <row r="44" spans="1:4" ht="15.75" x14ac:dyDescent="0.25">
      <c r="A44" s="112"/>
      <c r="B44" s="14" t="s">
        <v>69</v>
      </c>
      <c r="C44" s="44">
        <v>153.69999999999999</v>
      </c>
      <c r="D44" s="5"/>
    </row>
    <row r="45" spans="1:4" ht="15.75" x14ac:dyDescent="0.25">
      <c r="A45" s="113"/>
      <c r="B45" s="14" t="s">
        <v>70</v>
      </c>
      <c r="C45" s="43">
        <v>153.69999999999999</v>
      </c>
      <c r="D45" s="5"/>
    </row>
    <row r="46" spans="1:4" ht="15.75" x14ac:dyDescent="0.25">
      <c r="A46" s="113"/>
      <c r="B46" s="14" t="s">
        <v>126</v>
      </c>
      <c r="C46" s="43">
        <v>0</v>
      </c>
      <c r="D46" s="5"/>
    </row>
    <row r="47" spans="1:4" ht="15.75" x14ac:dyDescent="0.25">
      <c r="A47" s="113"/>
      <c r="B47" s="14" t="s">
        <v>253</v>
      </c>
      <c r="C47" s="58">
        <v>1</v>
      </c>
      <c r="D47" s="5"/>
    </row>
    <row r="48" spans="1:4" ht="15.75" x14ac:dyDescent="0.25">
      <c r="A48" s="114"/>
      <c r="B48" s="14" t="s">
        <v>140</v>
      </c>
      <c r="C48" s="58">
        <v>0</v>
      </c>
      <c r="D48" s="5"/>
    </row>
    <row r="49" spans="1:4" ht="34.5" customHeight="1" x14ac:dyDescent="0.25">
      <c r="A49" s="106" t="s">
        <v>237</v>
      </c>
      <c r="B49" s="107"/>
      <c r="C49" s="107"/>
      <c r="D49" s="108"/>
    </row>
    <row r="50" spans="1:4" ht="37.5" customHeight="1" x14ac:dyDescent="0.25">
      <c r="A50" s="64">
        <v>4</v>
      </c>
      <c r="B50" s="51" t="s">
        <v>254</v>
      </c>
      <c r="C50" s="99" t="s">
        <v>2</v>
      </c>
      <c r="D50" s="64" t="s">
        <v>0</v>
      </c>
    </row>
    <row r="51" spans="1:4" ht="15.75" x14ac:dyDescent="0.25">
      <c r="A51" s="112"/>
      <c r="B51" s="73" t="s">
        <v>71</v>
      </c>
      <c r="C51" s="44" t="s">
        <v>354</v>
      </c>
      <c r="D51" s="5"/>
    </row>
    <row r="52" spans="1:4" ht="15.75" x14ac:dyDescent="0.25">
      <c r="A52" s="113"/>
      <c r="B52" s="73" t="s">
        <v>72</v>
      </c>
      <c r="C52" s="43" t="s">
        <v>30</v>
      </c>
      <c r="D52" s="5"/>
    </row>
    <row r="53" spans="1:4" ht="15.75" customHeight="1" x14ac:dyDescent="0.25">
      <c r="A53" s="113"/>
      <c r="B53" s="4" t="s">
        <v>118</v>
      </c>
      <c r="C53" s="43" t="s">
        <v>339</v>
      </c>
      <c r="D53" s="5"/>
    </row>
    <row r="54" spans="1:4" ht="15.75" customHeight="1" x14ac:dyDescent="0.25">
      <c r="A54" s="113"/>
      <c r="B54" s="4" t="s">
        <v>119</v>
      </c>
      <c r="C54" s="43" t="s">
        <v>30</v>
      </c>
      <c r="D54" s="5"/>
    </row>
    <row r="55" spans="1:4" ht="15.75" customHeight="1" x14ac:dyDescent="0.25">
      <c r="A55" s="113"/>
      <c r="B55" s="4" t="s">
        <v>120</v>
      </c>
      <c r="C55" s="43" t="s">
        <v>355</v>
      </c>
      <c r="D55" s="5"/>
    </row>
    <row r="56" spans="1:4" ht="15.75" x14ac:dyDescent="0.25">
      <c r="A56" s="113"/>
      <c r="B56" s="73" t="s">
        <v>73</v>
      </c>
      <c r="C56" s="43" t="s">
        <v>30</v>
      </c>
      <c r="D56" s="5"/>
    </row>
    <row r="57" spans="1:4" ht="31.5" x14ac:dyDescent="0.25">
      <c r="A57" s="114"/>
      <c r="B57" s="73" t="s">
        <v>74</v>
      </c>
      <c r="C57" s="43" t="s">
        <v>356</v>
      </c>
      <c r="D57" s="5"/>
    </row>
    <row r="58" spans="1:4" ht="18" customHeight="1" x14ac:dyDescent="0.25">
      <c r="A58" s="118" t="s">
        <v>141</v>
      </c>
      <c r="B58" s="119"/>
      <c r="C58" s="119"/>
      <c r="D58" s="120"/>
    </row>
    <row r="59" spans="1:4" ht="63" x14ac:dyDescent="0.25">
      <c r="A59" s="64">
        <v>5</v>
      </c>
      <c r="B59" s="3" t="s">
        <v>29</v>
      </c>
      <c r="C59" s="64" t="s">
        <v>168</v>
      </c>
      <c r="D59" s="64" t="s">
        <v>0</v>
      </c>
    </row>
    <row r="60" spans="1:4" ht="15.75" x14ac:dyDescent="0.25">
      <c r="A60" s="112"/>
      <c r="B60" s="4" t="s">
        <v>28</v>
      </c>
      <c r="C60" s="79">
        <f>C61+C66+C67+C68+C72+C73</f>
        <v>3282</v>
      </c>
      <c r="D60" s="5"/>
    </row>
    <row r="61" spans="1:4" ht="81" customHeight="1" x14ac:dyDescent="0.25">
      <c r="A61" s="113"/>
      <c r="B61" s="73" t="s">
        <v>27</v>
      </c>
      <c r="C61" s="84">
        <v>0</v>
      </c>
      <c r="D61" s="5"/>
    </row>
    <row r="62" spans="1:4" ht="31.5" x14ac:dyDescent="0.25">
      <c r="A62" s="113"/>
      <c r="B62" s="4" t="s">
        <v>143</v>
      </c>
      <c r="C62" s="80"/>
      <c r="D62" s="5"/>
    </row>
    <row r="63" spans="1:4" ht="47.25" x14ac:dyDescent="0.25">
      <c r="A63" s="113"/>
      <c r="B63" s="4" t="s">
        <v>144</v>
      </c>
      <c r="C63" s="80"/>
      <c r="D63" s="5"/>
    </row>
    <row r="64" spans="1:4" ht="31.5" x14ac:dyDescent="0.25">
      <c r="A64" s="113"/>
      <c r="B64" s="4" t="s">
        <v>145</v>
      </c>
      <c r="C64" s="80"/>
      <c r="D64" s="5"/>
    </row>
    <row r="65" spans="1:4" ht="31.5" x14ac:dyDescent="0.25">
      <c r="A65" s="113"/>
      <c r="B65" s="4" t="s">
        <v>146</v>
      </c>
      <c r="C65" s="80"/>
      <c r="D65" s="5"/>
    </row>
    <row r="66" spans="1:4" ht="63" x14ac:dyDescent="0.25">
      <c r="A66" s="113"/>
      <c r="B66" s="1" t="s">
        <v>147</v>
      </c>
      <c r="C66" s="84">
        <v>1944</v>
      </c>
      <c r="D66" s="5"/>
    </row>
    <row r="67" spans="1:4" ht="63" x14ac:dyDescent="0.25">
      <c r="A67" s="113"/>
      <c r="B67" s="4" t="s">
        <v>148</v>
      </c>
      <c r="C67" s="84">
        <f>67+48</f>
        <v>115</v>
      </c>
      <c r="D67" s="4"/>
    </row>
    <row r="68" spans="1:4" ht="47.25" x14ac:dyDescent="0.25">
      <c r="A68" s="113"/>
      <c r="B68" s="4" t="s">
        <v>203</v>
      </c>
      <c r="C68" s="85">
        <v>1223</v>
      </c>
      <c r="D68" s="4"/>
    </row>
    <row r="69" spans="1:4" ht="31.5" x14ac:dyDescent="0.25">
      <c r="A69" s="113"/>
      <c r="B69" s="4" t="s">
        <v>149</v>
      </c>
      <c r="C69" s="57">
        <v>1223</v>
      </c>
      <c r="D69" s="65"/>
    </row>
    <row r="70" spans="1:4" ht="31.5" x14ac:dyDescent="0.25">
      <c r="A70" s="113"/>
      <c r="B70" s="4" t="s">
        <v>204</v>
      </c>
      <c r="C70" s="76"/>
      <c r="D70" s="4"/>
    </row>
    <row r="71" spans="1:4" ht="31.5" x14ac:dyDescent="0.25">
      <c r="A71" s="113"/>
      <c r="B71" s="4" t="s">
        <v>205</v>
      </c>
      <c r="C71" s="76"/>
      <c r="D71" s="4"/>
    </row>
    <row r="72" spans="1:4" ht="63" x14ac:dyDescent="0.25">
      <c r="A72" s="113"/>
      <c r="B72" s="4" t="s">
        <v>14</v>
      </c>
      <c r="C72" s="84">
        <v>0</v>
      </c>
      <c r="D72" s="4"/>
    </row>
    <row r="73" spans="1:4" ht="63" x14ac:dyDescent="0.25">
      <c r="A73" s="114"/>
      <c r="B73" s="4" t="s">
        <v>13</v>
      </c>
      <c r="C73" s="84">
        <v>0</v>
      </c>
      <c r="D73" s="4"/>
    </row>
    <row r="74" spans="1:4" ht="83.25" customHeight="1" x14ac:dyDescent="0.25">
      <c r="A74" s="106" t="s">
        <v>245</v>
      </c>
      <c r="B74" s="107"/>
      <c r="C74" s="107"/>
      <c r="D74" s="108"/>
    </row>
    <row r="75" spans="1:4" ht="39.75" customHeight="1" x14ac:dyDescent="0.25">
      <c r="A75" s="64">
        <v>6</v>
      </c>
      <c r="B75" s="51" t="s">
        <v>259</v>
      </c>
      <c r="C75" s="61" t="s">
        <v>2</v>
      </c>
      <c r="D75" s="64" t="s">
        <v>0</v>
      </c>
    </row>
    <row r="76" spans="1:4" ht="47.25" customHeight="1" x14ac:dyDescent="0.25">
      <c r="A76" s="112"/>
      <c r="B76" s="4" t="s">
        <v>260</v>
      </c>
      <c r="C76" s="96" t="s">
        <v>30</v>
      </c>
      <c r="D76" s="4"/>
    </row>
    <row r="77" spans="1:4" ht="32.25" customHeight="1" x14ac:dyDescent="0.25">
      <c r="A77" s="113"/>
      <c r="B77" s="4" t="s">
        <v>174</v>
      </c>
      <c r="C77" s="49" t="s">
        <v>263</v>
      </c>
      <c r="D77" s="4"/>
    </row>
    <row r="78" spans="1:4" ht="20.25" customHeight="1" x14ac:dyDescent="0.25">
      <c r="A78" s="113"/>
      <c r="B78" s="4" t="s">
        <v>153</v>
      </c>
      <c r="C78" s="49" t="s">
        <v>319</v>
      </c>
      <c r="D78" s="4"/>
    </row>
    <row r="79" spans="1:4" ht="32.25" customHeight="1" x14ac:dyDescent="0.25">
      <c r="A79" s="113"/>
      <c r="B79" s="4" t="s">
        <v>154</v>
      </c>
      <c r="C79" s="41" t="s">
        <v>372</v>
      </c>
      <c r="D79" s="4"/>
    </row>
    <row r="80" spans="1:4" ht="32.25" customHeight="1" x14ac:dyDescent="0.25">
      <c r="A80" s="114"/>
      <c r="B80" s="4" t="s">
        <v>155</v>
      </c>
      <c r="C80" s="41" t="s">
        <v>373</v>
      </c>
      <c r="D80" s="4"/>
    </row>
    <row r="81" spans="1:4" ht="32.25" customHeight="1" x14ac:dyDescent="0.25">
      <c r="A81" s="106" t="s">
        <v>107</v>
      </c>
      <c r="B81" s="107"/>
      <c r="C81" s="107"/>
      <c r="D81" s="108"/>
    </row>
    <row r="82" spans="1:4" ht="32.25" customHeight="1" x14ac:dyDescent="0.25">
      <c r="A82" s="64">
        <v>7</v>
      </c>
      <c r="B82" s="65" t="s">
        <v>156</v>
      </c>
      <c r="C82" s="44">
        <f>SUM(C83:C87)</f>
        <v>0</v>
      </c>
      <c r="D82" s="64" t="s">
        <v>0</v>
      </c>
    </row>
    <row r="83" spans="1:4" ht="18.75" customHeight="1" x14ac:dyDescent="0.25">
      <c r="A83" s="109"/>
      <c r="B83" s="4" t="s">
        <v>12</v>
      </c>
      <c r="C83" s="43">
        <v>0</v>
      </c>
      <c r="D83" s="16"/>
    </row>
    <row r="84" spans="1:4" ht="18.75" customHeight="1" x14ac:dyDescent="0.25">
      <c r="A84" s="110"/>
      <c r="B84" s="4" t="s">
        <v>11</v>
      </c>
      <c r="C84" s="43">
        <v>0</v>
      </c>
      <c r="D84" s="16"/>
    </row>
    <row r="85" spans="1:4" ht="18.75" customHeight="1" x14ac:dyDescent="0.25">
      <c r="A85" s="110"/>
      <c r="B85" s="4" t="s">
        <v>10</v>
      </c>
      <c r="C85" s="43">
        <v>0</v>
      </c>
      <c r="D85" s="16"/>
    </row>
    <row r="86" spans="1:4" ht="30" customHeight="1" x14ac:dyDescent="0.25">
      <c r="A86" s="110"/>
      <c r="B86" s="4" t="s">
        <v>8</v>
      </c>
      <c r="C86" s="43">
        <v>0</v>
      </c>
      <c r="D86" s="16"/>
    </row>
    <row r="87" spans="1:4" ht="33.75" customHeight="1" x14ac:dyDescent="0.25">
      <c r="A87" s="111"/>
      <c r="B87" s="4" t="s">
        <v>157</v>
      </c>
      <c r="C87" s="43">
        <v>0</v>
      </c>
      <c r="D87" s="16"/>
    </row>
    <row r="88" spans="1:4" ht="19.5" customHeight="1" x14ac:dyDescent="0.25">
      <c r="A88" s="118" t="s">
        <v>108</v>
      </c>
      <c r="B88" s="119"/>
      <c r="C88" s="119"/>
      <c r="D88" s="120"/>
    </row>
    <row r="89" spans="1:4" ht="32.25" customHeight="1" x14ac:dyDescent="0.25">
      <c r="A89" s="64">
        <v>8</v>
      </c>
      <c r="B89" s="65" t="s">
        <v>7</v>
      </c>
      <c r="C89" s="5"/>
      <c r="D89" s="64" t="s">
        <v>0</v>
      </c>
    </row>
    <row r="90" spans="1:4" ht="32.25" customHeight="1" x14ac:dyDescent="0.25">
      <c r="A90" s="109"/>
      <c r="B90" s="4" t="s">
        <v>6</v>
      </c>
      <c r="C90" s="64" t="s">
        <v>30</v>
      </c>
      <c r="D90" s="17"/>
    </row>
    <row r="91" spans="1:4" ht="32.25" customHeight="1" x14ac:dyDescent="0.25">
      <c r="A91" s="110"/>
      <c r="B91" s="4" t="s">
        <v>5</v>
      </c>
      <c r="C91" s="64" t="s">
        <v>30</v>
      </c>
      <c r="D91" s="64" t="s">
        <v>0</v>
      </c>
    </row>
    <row r="92" spans="1:4" ht="47.25" x14ac:dyDescent="0.25">
      <c r="A92" s="110"/>
      <c r="B92" s="4" t="s">
        <v>4</v>
      </c>
      <c r="C92" s="43" t="s">
        <v>159</v>
      </c>
      <c r="D92" s="64" t="s">
        <v>3</v>
      </c>
    </row>
    <row r="93" spans="1:4" ht="62.25" customHeight="1" x14ac:dyDescent="0.25">
      <c r="A93" s="110"/>
      <c r="B93" s="4" t="s">
        <v>160</v>
      </c>
      <c r="C93" s="43" t="s">
        <v>161</v>
      </c>
      <c r="D93" s="64" t="s">
        <v>3</v>
      </c>
    </row>
    <row r="94" spans="1:4" ht="160.5" customHeight="1" x14ac:dyDescent="0.25">
      <c r="A94" s="106" t="s">
        <v>353</v>
      </c>
      <c r="B94" s="107"/>
      <c r="C94" s="107"/>
      <c r="D94" s="108"/>
    </row>
    <row r="95" spans="1:4" ht="36.75" customHeight="1" x14ac:dyDescent="0.25">
      <c r="A95" s="99">
        <v>9</v>
      </c>
      <c r="B95" s="65" t="s">
        <v>127</v>
      </c>
      <c r="C95" s="89" t="s">
        <v>269</v>
      </c>
      <c r="D95" s="16"/>
    </row>
    <row r="96" spans="1:4" ht="35.25" customHeight="1" x14ac:dyDescent="0.25">
      <c r="A96" s="106" t="s">
        <v>270</v>
      </c>
      <c r="B96" s="107"/>
      <c r="C96" s="107"/>
      <c r="D96" s="108"/>
    </row>
    <row r="97" spans="1:4" ht="24" customHeight="1" x14ac:dyDescent="0.25">
      <c r="A97" s="99">
        <v>10</v>
      </c>
      <c r="B97" s="3" t="s">
        <v>1</v>
      </c>
      <c r="C97" s="43">
        <v>16</v>
      </c>
      <c r="D97" s="99" t="s">
        <v>0</v>
      </c>
    </row>
    <row r="98" spans="1:4" ht="36" customHeight="1" x14ac:dyDescent="0.25">
      <c r="A98" s="118" t="s">
        <v>271</v>
      </c>
      <c r="B98" s="119"/>
      <c r="C98" s="119"/>
      <c r="D98" s="120"/>
    </row>
    <row r="99" spans="1:4" ht="33.75" customHeight="1" x14ac:dyDescent="0.25">
      <c r="A99" s="123">
        <v>11</v>
      </c>
      <c r="B99" s="124" t="s">
        <v>273</v>
      </c>
      <c r="C99" s="124"/>
      <c r="D99" s="124"/>
    </row>
    <row r="100" spans="1:4" ht="243" customHeight="1" x14ac:dyDescent="0.25">
      <c r="A100" s="123"/>
      <c r="B100" s="124" t="s">
        <v>274</v>
      </c>
      <c r="C100" s="124"/>
      <c r="D100" s="124"/>
    </row>
    <row r="101" spans="1:4" ht="63" customHeight="1" x14ac:dyDescent="0.25">
      <c r="A101" s="124" t="s">
        <v>122</v>
      </c>
      <c r="B101" s="124"/>
      <c r="C101" s="124"/>
      <c r="D101" s="124"/>
    </row>
  </sheetData>
  <mergeCells count="30">
    <mergeCell ref="A101:D101"/>
    <mergeCell ref="A76:A80"/>
    <mergeCell ref="A81:D81"/>
    <mergeCell ref="A83:A87"/>
    <mergeCell ref="A88:D88"/>
    <mergeCell ref="A90:A93"/>
    <mergeCell ref="A96:D96"/>
    <mergeCell ref="A98:D98"/>
    <mergeCell ref="A99:A100"/>
    <mergeCell ref="B99:D99"/>
    <mergeCell ref="B100:D100"/>
    <mergeCell ref="A94:D94"/>
    <mergeCell ref="A74:D74"/>
    <mergeCell ref="A25:D25"/>
    <mergeCell ref="A27:A29"/>
    <mergeCell ref="A31:A35"/>
    <mergeCell ref="A37:A38"/>
    <mergeCell ref="A40:A41"/>
    <mergeCell ref="A42:D42"/>
    <mergeCell ref="A44:A48"/>
    <mergeCell ref="A49:D49"/>
    <mergeCell ref="A51:A57"/>
    <mergeCell ref="A58:D58"/>
    <mergeCell ref="A60:A73"/>
    <mergeCell ref="A21:A24"/>
    <mergeCell ref="A1:D1"/>
    <mergeCell ref="A2:D2"/>
    <mergeCell ref="A3:D3"/>
    <mergeCell ref="A11:A14"/>
    <mergeCell ref="A16:A19"/>
  </mergeCell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5D43-C388-4B33-8713-815EB5E00265}">
  <sheetPr>
    <tabColor rgb="FFFF99FF"/>
  </sheetPr>
  <dimension ref="A1:D101"/>
  <sheetViews>
    <sheetView view="pageBreakPreview" topLeftCell="A73" zoomScaleNormal="100" zoomScaleSheetLayoutView="100" workbookViewId="0">
      <selection activeCell="G75" sqref="G75"/>
    </sheetView>
  </sheetViews>
  <sheetFormatPr defaultRowHeight="15" x14ac:dyDescent="0.25"/>
  <cols>
    <col min="1" max="1" width="8.42578125" customWidth="1"/>
    <col min="2" max="2" width="36.5703125" customWidth="1"/>
    <col min="3" max="3" width="31.7109375" customWidth="1"/>
    <col min="4" max="4" width="29" customWidth="1"/>
  </cols>
  <sheetData>
    <row r="1" spans="1:4" ht="18.75" customHeight="1" x14ac:dyDescent="0.25">
      <c r="A1" s="121" t="s">
        <v>215</v>
      </c>
      <c r="B1" s="121"/>
      <c r="C1" s="121"/>
      <c r="D1" s="121"/>
    </row>
    <row r="2" spans="1:4" ht="18.75" x14ac:dyDescent="0.25">
      <c r="A2" s="173" t="s">
        <v>206</v>
      </c>
      <c r="B2" s="173"/>
      <c r="C2" s="173"/>
      <c r="D2" s="173"/>
    </row>
    <row r="3" spans="1:4" ht="15.75" x14ac:dyDescent="0.25">
      <c r="A3" s="171" t="s">
        <v>55</v>
      </c>
      <c r="B3" s="171"/>
      <c r="C3" s="171"/>
      <c r="D3" s="171"/>
    </row>
    <row r="4" spans="1:4" ht="15.75" x14ac:dyDescent="0.25">
      <c r="A4" s="174"/>
      <c r="B4" s="174"/>
      <c r="C4" s="174"/>
      <c r="D4" s="174"/>
    </row>
    <row r="5" spans="1:4" ht="31.5" x14ac:dyDescent="0.25">
      <c r="A5" s="64" t="s">
        <v>54</v>
      </c>
      <c r="B5" s="5" t="s">
        <v>53</v>
      </c>
      <c r="C5" s="5" t="s">
        <v>52</v>
      </c>
      <c r="D5" s="65" t="s">
        <v>51</v>
      </c>
    </row>
    <row r="6" spans="1:4" ht="31.5" x14ac:dyDescent="0.25">
      <c r="A6" s="64">
        <v>1</v>
      </c>
      <c r="B6" s="5" t="s">
        <v>50</v>
      </c>
      <c r="C6" s="64" t="s">
        <v>134</v>
      </c>
      <c r="D6" s="4" t="s">
        <v>49</v>
      </c>
    </row>
    <row r="7" spans="1:4" ht="15.75" x14ac:dyDescent="0.25">
      <c r="A7" s="9" t="s">
        <v>48</v>
      </c>
      <c r="B7" s="5" t="s">
        <v>47</v>
      </c>
      <c r="C7" s="15" t="s">
        <v>207</v>
      </c>
      <c r="D7" s="4"/>
    </row>
    <row r="8" spans="1:4" ht="31.5" x14ac:dyDescent="0.25">
      <c r="A8" s="9" t="s">
        <v>45</v>
      </c>
      <c r="B8" s="5" t="s">
        <v>44</v>
      </c>
      <c r="C8" s="15">
        <v>93</v>
      </c>
      <c r="D8" s="4"/>
    </row>
    <row r="9" spans="1:4" ht="15.75" x14ac:dyDescent="0.25">
      <c r="A9" s="9" t="s">
        <v>43</v>
      </c>
      <c r="B9" s="5" t="s">
        <v>42</v>
      </c>
      <c r="C9" s="15">
        <v>3.8</v>
      </c>
      <c r="D9" s="4"/>
    </row>
    <row r="10" spans="1:4" ht="35.25" customHeight="1" x14ac:dyDescent="0.25">
      <c r="A10" s="9" t="s">
        <v>41</v>
      </c>
      <c r="B10" s="5" t="s">
        <v>135</v>
      </c>
      <c r="C10" s="15">
        <f>SUM(C11:C14)</f>
        <v>32828</v>
      </c>
      <c r="D10" s="4"/>
    </row>
    <row r="11" spans="1:4" ht="15.75" x14ac:dyDescent="0.25">
      <c r="A11" s="175"/>
      <c r="B11" s="73" t="s">
        <v>57</v>
      </c>
      <c r="C11" s="15">
        <v>9255</v>
      </c>
      <c r="D11" s="4"/>
    </row>
    <row r="12" spans="1:4" ht="15.75" x14ac:dyDescent="0.25">
      <c r="A12" s="175"/>
      <c r="B12" s="73" t="s">
        <v>58</v>
      </c>
      <c r="C12" s="15">
        <v>5027</v>
      </c>
      <c r="D12" s="4"/>
    </row>
    <row r="13" spans="1:4" ht="15.75" x14ac:dyDescent="0.25">
      <c r="A13" s="175"/>
      <c r="B13" s="73" t="s">
        <v>59</v>
      </c>
      <c r="C13" s="15">
        <v>2059</v>
      </c>
      <c r="D13" s="4"/>
    </row>
    <row r="14" spans="1:4" ht="15.75" x14ac:dyDescent="0.25">
      <c r="A14" s="175"/>
      <c r="B14" s="73" t="s">
        <v>60</v>
      </c>
      <c r="C14" s="15">
        <v>16487</v>
      </c>
      <c r="D14" s="4"/>
    </row>
    <row r="15" spans="1:4" ht="34.5" x14ac:dyDescent="0.25">
      <c r="A15" s="9" t="s">
        <v>40</v>
      </c>
      <c r="B15" s="5" t="s">
        <v>39</v>
      </c>
      <c r="C15" s="15">
        <f>SUM(C16:C19)</f>
        <v>3988.3599999999997</v>
      </c>
      <c r="D15" s="4"/>
    </row>
    <row r="16" spans="1:4" ht="15.75" x14ac:dyDescent="0.25">
      <c r="A16" s="175"/>
      <c r="B16" s="73" t="s">
        <v>57</v>
      </c>
      <c r="C16" s="15">
        <v>163.47999999999999</v>
      </c>
      <c r="D16" s="4"/>
    </row>
    <row r="17" spans="1:4" ht="15.75" x14ac:dyDescent="0.25">
      <c r="A17" s="175"/>
      <c r="B17" s="73" t="s">
        <v>58</v>
      </c>
      <c r="C17" s="15">
        <v>544.95000000000005</v>
      </c>
      <c r="D17" s="4"/>
    </row>
    <row r="18" spans="1:4" ht="15.75" x14ac:dyDescent="0.25">
      <c r="A18" s="175"/>
      <c r="B18" s="73" t="s">
        <v>59</v>
      </c>
      <c r="C18" s="15">
        <v>362.58</v>
      </c>
      <c r="D18" s="4"/>
    </row>
    <row r="19" spans="1:4" ht="15.75" x14ac:dyDescent="0.25">
      <c r="A19" s="175"/>
      <c r="B19" s="73" t="s">
        <v>60</v>
      </c>
      <c r="C19" s="15">
        <v>2917.35</v>
      </c>
      <c r="D19" s="4"/>
    </row>
    <row r="20" spans="1:4" ht="60" customHeight="1" x14ac:dyDescent="0.25">
      <c r="A20" s="9" t="s">
        <v>128</v>
      </c>
      <c r="B20" s="5" t="s">
        <v>136</v>
      </c>
      <c r="C20" s="5">
        <v>1.5</v>
      </c>
      <c r="D20" s="5"/>
    </row>
    <row r="21" spans="1:4" ht="15.75" x14ac:dyDescent="0.25">
      <c r="A21" s="103"/>
      <c r="B21" s="14" t="s">
        <v>63</v>
      </c>
      <c r="C21" s="64">
        <v>1.5</v>
      </c>
      <c r="D21" s="5"/>
    </row>
    <row r="22" spans="1:4" ht="15.75" x14ac:dyDescent="0.25">
      <c r="A22" s="104"/>
      <c r="B22" s="14" t="s">
        <v>64</v>
      </c>
      <c r="C22" s="64">
        <v>1.3</v>
      </c>
      <c r="D22" s="5"/>
    </row>
    <row r="23" spans="1:4" ht="15.75" x14ac:dyDescent="0.25">
      <c r="A23" s="104"/>
      <c r="B23" s="14" t="s">
        <v>65</v>
      </c>
      <c r="C23" s="64">
        <v>1.6</v>
      </c>
      <c r="D23" s="5"/>
    </row>
    <row r="24" spans="1:4" ht="15.75" x14ac:dyDescent="0.25">
      <c r="A24" s="105"/>
      <c r="B24" s="14" t="s">
        <v>66</v>
      </c>
      <c r="C24" s="64">
        <v>2.1</v>
      </c>
      <c r="D24" s="5"/>
    </row>
    <row r="25" spans="1:4" ht="21" customHeight="1" x14ac:dyDescent="0.25">
      <c r="A25" s="137" t="s">
        <v>106</v>
      </c>
      <c r="B25" s="138"/>
      <c r="C25" s="138"/>
      <c r="D25" s="139"/>
    </row>
    <row r="26" spans="1:4" ht="31.5" x14ac:dyDescent="0.25">
      <c r="A26" s="64">
        <v>2</v>
      </c>
      <c r="B26" s="5" t="s">
        <v>38</v>
      </c>
      <c r="C26" s="64" t="s">
        <v>2</v>
      </c>
      <c r="D26" s="4" t="s">
        <v>0</v>
      </c>
    </row>
    <row r="27" spans="1:4" ht="15.75" x14ac:dyDescent="0.25">
      <c r="A27" s="172"/>
      <c r="B27" s="73" t="s">
        <v>61</v>
      </c>
      <c r="C27" s="83">
        <v>37.299999999999997</v>
      </c>
      <c r="D27" s="4"/>
    </row>
    <row r="28" spans="1:4" ht="15.75" x14ac:dyDescent="0.25">
      <c r="A28" s="172"/>
      <c r="B28" s="73" t="s">
        <v>216</v>
      </c>
      <c r="C28" s="41">
        <v>27.451000000000001</v>
      </c>
      <c r="D28" s="4"/>
    </row>
    <row r="29" spans="1:4" ht="15.75" x14ac:dyDescent="0.25">
      <c r="A29" s="172"/>
      <c r="B29" s="73" t="s">
        <v>62</v>
      </c>
      <c r="C29" s="98">
        <f>C28/C27</f>
        <v>0.73595174262734586</v>
      </c>
      <c r="D29" s="4"/>
    </row>
    <row r="30" spans="1:4" ht="34.5" x14ac:dyDescent="0.25">
      <c r="A30" s="9" t="s">
        <v>37</v>
      </c>
      <c r="B30" s="3" t="s">
        <v>101</v>
      </c>
      <c r="C30" s="15">
        <f>C31+C32+C33+C34+C35</f>
        <v>27.451000000000001</v>
      </c>
      <c r="D30" s="4"/>
    </row>
    <row r="31" spans="1:4" ht="15.75" x14ac:dyDescent="0.25">
      <c r="A31" s="172"/>
      <c r="B31" s="73" t="s">
        <v>63</v>
      </c>
      <c r="C31" s="15">
        <v>1.6870000000000001</v>
      </c>
      <c r="D31" s="4"/>
    </row>
    <row r="32" spans="1:4" ht="15.75" x14ac:dyDescent="0.25">
      <c r="A32" s="172"/>
      <c r="B32" s="73" t="s">
        <v>64</v>
      </c>
      <c r="C32" s="15">
        <v>22.986000000000001</v>
      </c>
      <c r="D32" s="4"/>
    </row>
    <row r="33" spans="1:4" ht="15.75" x14ac:dyDescent="0.25">
      <c r="A33" s="172"/>
      <c r="B33" s="73" t="s">
        <v>65</v>
      </c>
      <c r="C33" s="15">
        <v>2.3130000000000002</v>
      </c>
      <c r="D33" s="4"/>
    </row>
    <row r="34" spans="1:4" ht="15.75" x14ac:dyDescent="0.25">
      <c r="A34" s="172"/>
      <c r="B34" s="73" t="s">
        <v>66</v>
      </c>
      <c r="C34" s="15">
        <v>0.46500000000000002</v>
      </c>
      <c r="D34" s="4"/>
    </row>
    <row r="35" spans="1:4" ht="15.75" x14ac:dyDescent="0.25">
      <c r="A35" s="172"/>
      <c r="B35" s="73" t="s">
        <v>137</v>
      </c>
      <c r="C35" s="15">
        <v>0</v>
      </c>
      <c r="D35" s="4"/>
    </row>
    <row r="36" spans="1:4" ht="50.25" x14ac:dyDescent="0.25">
      <c r="A36" s="9" t="s">
        <v>35</v>
      </c>
      <c r="B36" s="3" t="s">
        <v>34</v>
      </c>
      <c r="C36" s="15"/>
      <c r="D36" s="4"/>
    </row>
    <row r="37" spans="1:4" ht="15.75" x14ac:dyDescent="0.25">
      <c r="A37" s="172"/>
      <c r="B37" s="73" t="s">
        <v>61</v>
      </c>
      <c r="C37" s="83">
        <f>C27</f>
        <v>37.299999999999997</v>
      </c>
      <c r="D37" s="4"/>
    </row>
    <row r="38" spans="1:4" ht="15.75" x14ac:dyDescent="0.25">
      <c r="A38" s="172"/>
      <c r="B38" s="73" t="s">
        <v>138</v>
      </c>
      <c r="C38" s="15">
        <v>27.451000000000001</v>
      </c>
      <c r="D38" s="4"/>
    </row>
    <row r="39" spans="1:4" ht="31.5" x14ac:dyDescent="0.25">
      <c r="A39" s="9" t="s">
        <v>33</v>
      </c>
      <c r="B39" s="65" t="s">
        <v>208</v>
      </c>
      <c r="C39" s="15"/>
      <c r="D39" s="4"/>
    </row>
    <row r="40" spans="1:4" ht="15.75" x14ac:dyDescent="0.25">
      <c r="A40" s="172"/>
      <c r="B40" s="73" t="s">
        <v>61</v>
      </c>
      <c r="C40" s="15">
        <v>0</v>
      </c>
      <c r="D40" s="4"/>
    </row>
    <row r="41" spans="1:4" ht="15.75" x14ac:dyDescent="0.25">
      <c r="A41" s="172"/>
      <c r="B41" s="73" t="s">
        <v>68</v>
      </c>
      <c r="C41" s="15">
        <v>0</v>
      </c>
      <c r="D41" s="4"/>
    </row>
    <row r="42" spans="1:4" ht="19.5" customHeight="1" x14ac:dyDescent="0.25">
      <c r="A42" s="131" t="s">
        <v>109</v>
      </c>
      <c r="B42" s="132"/>
      <c r="C42" s="132"/>
      <c r="D42" s="133"/>
    </row>
    <row r="43" spans="1:4" ht="31.5" x14ac:dyDescent="0.25">
      <c r="A43" s="64">
        <v>3</v>
      </c>
      <c r="B43" s="3" t="s">
        <v>31</v>
      </c>
      <c r="C43" s="64" t="s">
        <v>2</v>
      </c>
      <c r="D43" s="64" t="s">
        <v>0</v>
      </c>
    </row>
    <row r="44" spans="1:4" ht="15.75" x14ac:dyDescent="0.25">
      <c r="A44" s="112"/>
      <c r="B44" s="14" t="s">
        <v>69</v>
      </c>
      <c r="C44" s="44">
        <v>163.66999999999999</v>
      </c>
      <c r="D44" s="5"/>
    </row>
    <row r="45" spans="1:4" ht="15.75" x14ac:dyDescent="0.25">
      <c r="A45" s="113"/>
      <c r="B45" s="14" t="s">
        <v>70</v>
      </c>
      <c r="C45" s="43">
        <v>163.66999999999999</v>
      </c>
      <c r="D45" s="5"/>
    </row>
    <row r="46" spans="1:4" ht="15.75" x14ac:dyDescent="0.25">
      <c r="A46" s="113"/>
      <c r="B46" s="14" t="s">
        <v>126</v>
      </c>
      <c r="C46" s="43">
        <v>0</v>
      </c>
      <c r="D46" s="5"/>
    </row>
    <row r="47" spans="1:4" ht="15.75" x14ac:dyDescent="0.25">
      <c r="A47" s="113"/>
      <c r="B47" s="14" t="s">
        <v>253</v>
      </c>
      <c r="C47" s="58">
        <v>1</v>
      </c>
      <c r="D47" s="5"/>
    </row>
    <row r="48" spans="1:4" ht="15.75" x14ac:dyDescent="0.25">
      <c r="A48" s="114"/>
      <c r="B48" s="14" t="s">
        <v>140</v>
      </c>
      <c r="C48" s="58">
        <v>0</v>
      </c>
      <c r="D48" s="5"/>
    </row>
    <row r="49" spans="1:4" ht="35.25" customHeight="1" x14ac:dyDescent="0.25">
      <c r="A49" s="106" t="s">
        <v>102</v>
      </c>
      <c r="B49" s="107"/>
      <c r="C49" s="107"/>
      <c r="D49" s="108"/>
    </row>
    <row r="50" spans="1:4" ht="31.5" x14ac:dyDescent="0.25">
      <c r="A50" s="64">
        <v>4</v>
      </c>
      <c r="B50" s="51" t="s">
        <v>254</v>
      </c>
      <c r="C50" s="99" t="s">
        <v>2</v>
      </c>
      <c r="D50" s="99" t="s">
        <v>0</v>
      </c>
    </row>
    <row r="51" spans="1:4" ht="15.75" x14ac:dyDescent="0.25">
      <c r="A51" s="172"/>
      <c r="B51" s="73" t="s">
        <v>71</v>
      </c>
      <c r="C51" s="44" t="s">
        <v>357</v>
      </c>
      <c r="D51" s="4"/>
    </row>
    <row r="52" spans="1:4" ht="15.75" x14ac:dyDescent="0.25">
      <c r="A52" s="172"/>
      <c r="B52" s="73" t="s">
        <v>72</v>
      </c>
      <c r="C52" s="43" t="s">
        <v>30</v>
      </c>
      <c r="D52" s="4"/>
    </row>
    <row r="53" spans="1:4" ht="15.75" customHeight="1" x14ac:dyDescent="0.25">
      <c r="A53" s="172"/>
      <c r="B53" s="4" t="s">
        <v>118</v>
      </c>
      <c r="C53" s="43" t="s">
        <v>358</v>
      </c>
      <c r="D53" s="5"/>
    </row>
    <row r="54" spans="1:4" ht="15.75" customHeight="1" x14ac:dyDescent="0.25">
      <c r="A54" s="172"/>
      <c r="B54" s="4" t="s">
        <v>119</v>
      </c>
      <c r="C54" s="43" t="s">
        <v>359</v>
      </c>
      <c r="D54" s="5"/>
    </row>
    <row r="55" spans="1:4" ht="15.75" customHeight="1" x14ac:dyDescent="0.25">
      <c r="A55" s="172"/>
      <c r="B55" s="4" t="s">
        <v>120</v>
      </c>
      <c r="C55" s="43" t="s">
        <v>360</v>
      </c>
      <c r="D55" s="5"/>
    </row>
    <row r="56" spans="1:4" ht="15.75" x14ac:dyDescent="0.25">
      <c r="A56" s="172"/>
      <c r="B56" s="73" t="s">
        <v>73</v>
      </c>
      <c r="C56" s="43" t="s">
        <v>30</v>
      </c>
      <c r="D56" s="4"/>
    </row>
    <row r="57" spans="1:4" ht="31.5" x14ac:dyDescent="0.25">
      <c r="A57" s="172"/>
      <c r="B57" s="73" t="s">
        <v>74</v>
      </c>
      <c r="C57" s="43" t="s">
        <v>361</v>
      </c>
      <c r="D57" s="4"/>
    </row>
    <row r="58" spans="1:4" ht="20.25" customHeight="1" x14ac:dyDescent="0.25">
      <c r="A58" s="131" t="s">
        <v>141</v>
      </c>
      <c r="B58" s="132"/>
      <c r="C58" s="132"/>
      <c r="D58" s="133"/>
    </row>
    <row r="59" spans="1:4" ht="63" x14ac:dyDescent="0.25">
      <c r="A59" s="64">
        <v>5</v>
      </c>
      <c r="B59" s="3" t="s">
        <v>29</v>
      </c>
      <c r="C59" s="64" t="s">
        <v>142</v>
      </c>
      <c r="D59" s="64" t="s">
        <v>0</v>
      </c>
    </row>
    <row r="60" spans="1:4" ht="15.75" x14ac:dyDescent="0.25">
      <c r="A60" s="112"/>
      <c r="B60" s="4" t="s">
        <v>28</v>
      </c>
      <c r="C60" s="75">
        <f>C61+C66+C67+C68+C72+C73</f>
        <v>4455.7</v>
      </c>
      <c r="D60" s="5"/>
    </row>
    <row r="61" spans="1:4" ht="84.75" customHeight="1" x14ac:dyDescent="0.25">
      <c r="A61" s="113"/>
      <c r="B61" s="1" t="s">
        <v>27</v>
      </c>
      <c r="C61" s="28">
        <f>SUM(C62:C65)</f>
        <v>0</v>
      </c>
      <c r="D61" s="5"/>
    </row>
    <row r="62" spans="1:4" ht="31.5" x14ac:dyDescent="0.25">
      <c r="A62" s="113"/>
      <c r="B62" s="4" t="s">
        <v>143</v>
      </c>
      <c r="C62" s="18">
        <v>0</v>
      </c>
      <c r="D62" s="5"/>
    </row>
    <row r="63" spans="1:4" ht="47.25" x14ac:dyDescent="0.25">
      <c r="A63" s="113"/>
      <c r="B63" s="4" t="s">
        <v>144</v>
      </c>
      <c r="C63" s="18">
        <v>0</v>
      </c>
      <c r="D63" s="5"/>
    </row>
    <row r="64" spans="1:4" ht="31.5" x14ac:dyDescent="0.25">
      <c r="A64" s="113"/>
      <c r="B64" s="4" t="s">
        <v>145</v>
      </c>
      <c r="C64" s="18">
        <v>0</v>
      </c>
      <c r="D64" s="5"/>
    </row>
    <row r="65" spans="1:4" ht="31.5" x14ac:dyDescent="0.25">
      <c r="A65" s="113"/>
      <c r="B65" s="4" t="s">
        <v>146</v>
      </c>
      <c r="C65" s="18">
        <v>0</v>
      </c>
      <c r="D65" s="5"/>
    </row>
    <row r="66" spans="1:4" ht="66" customHeight="1" x14ac:dyDescent="0.25">
      <c r="A66" s="113"/>
      <c r="B66" s="1" t="s">
        <v>147</v>
      </c>
      <c r="C66" s="28">
        <v>1074.7</v>
      </c>
      <c r="D66" s="5"/>
    </row>
    <row r="67" spans="1:4" ht="63" x14ac:dyDescent="0.25">
      <c r="A67" s="113"/>
      <c r="B67" s="4" t="s">
        <v>148</v>
      </c>
      <c r="C67" s="28">
        <f>30+28+40</f>
        <v>98</v>
      </c>
      <c r="D67" s="4"/>
    </row>
    <row r="68" spans="1:4" ht="47.25" x14ac:dyDescent="0.25">
      <c r="A68" s="113"/>
      <c r="B68" s="4" t="s">
        <v>23</v>
      </c>
      <c r="C68" s="25">
        <f>C69</f>
        <v>3149</v>
      </c>
      <c r="D68" s="4"/>
    </row>
    <row r="69" spans="1:4" ht="31.5" x14ac:dyDescent="0.25">
      <c r="A69" s="113"/>
      <c r="B69" s="4" t="s">
        <v>149</v>
      </c>
      <c r="C69" s="23">
        <v>3149</v>
      </c>
      <c r="D69" s="65"/>
    </row>
    <row r="70" spans="1:4" ht="31.5" x14ac:dyDescent="0.25">
      <c r="A70" s="113"/>
      <c r="B70" s="4" t="s">
        <v>150</v>
      </c>
      <c r="C70" s="23">
        <v>0</v>
      </c>
      <c r="D70" s="4"/>
    </row>
    <row r="71" spans="1:4" ht="31.5" x14ac:dyDescent="0.25">
      <c r="A71" s="113"/>
      <c r="B71" s="4" t="s">
        <v>151</v>
      </c>
      <c r="C71" s="23">
        <v>0</v>
      </c>
      <c r="D71" s="4"/>
    </row>
    <row r="72" spans="1:4" ht="71.25" customHeight="1" x14ac:dyDescent="0.25">
      <c r="A72" s="113"/>
      <c r="B72" s="4" t="s">
        <v>14</v>
      </c>
      <c r="C72" s="25">
        <f>74+60</f>
        <v>134</v>
      </c>
      <c r="D72" s="4"/>
    </row>
    <row r="73" spans="1:4" ht="72" customHeight="1" x14ac:dyDescent="0.25">
      <c r="A73" s="114"/>
      <c r="B73" s="4" t="s">
        <v>13</v>
      </c>
      <c r="C73" s="25">
        <v>0</v>
      </c>
      <c r="D73" s="4"/>
    </row>
    <row r="74" spans="1:4" ht="84.75" customHeight="1" x14ac:dyDescent="0.25">
      <c r="A74" s="106" t="s">
        <v>252</v>
      </c>
      <c r="B74" s="107"/>
      <c r="C74" s="107"/>
      <c r="D74" s="108"/>
    </row>
    <row r="75" spans="1:4" ht="35.25" customHeight="1" x14ac:dyDescent="0.25">
      <c r="A75" s="64">
        <v>6</v>
      </c>
      <c r="B75" s="51" t="s">
        <v>259</v>
      </c>
      <c r="C75" s="61" t="s">
        <v>2</v>
      </c>
      <c r="D75" s="64" t="s">
        <v>0</v>
      </c>
    </row>
    <row r="76" spans="1:4" ht="45" customHeight="1" x14ac:dyDescent="0.25">
      <c r="A76" s="112"/>
      <c r="B76" s="4" t="s">
        <v>152</v>
      </c>
      <c r="C76" s="96" t="s">
        <v>381</v>
      </c>
      <c r="D76" s="4"/>
    </row>
    <row r="77" spans="1:4" ht="32.25" customHeight="1" x14ac:dyDescent="0.25">
      <c r="A77" s="113"/>
      <c r="B77" s="4" t="s">
        <v>174</v>
      </c>
      <c r="C77" s="49" t="s">
        <v>263</v>
      </c>
      <c r="D77" s="4"/>
    </row>
    <row r="78" spans="1:4" ht="18.75" customHeight="1" x14ac:dyDescent="0.25">
      <c r="A78" s="113"/>
      <c r="B78" s="4" t="s">
        <v>153</v>
      </c>
      <c r="C78" s="49" t="s">
        <v>319</v>
      </c>
      <c r="D78" s="4"/>
    </row>
    <row r="79" spans="1:4" ht="32.25" customHeight="1" x14ac:dyDescent="0.25">
      <c r="A79" s="113"/>
      <c r="B79" s="4" t="s">
        <v>154</v>
      </c>
      <c r="C79" s="41" t="s">
        <v>362</v>
      </c>
      <c r="D79" s="4"/>
    </row>
    <row r="80" spans="1:4" ht="32.25" customHeight="1" x14ac:dyDescent="0.25">
      <c r="A80" s="114"/>
      <c r="B80" s="4" t="s">
        <v>155</v>
      </c>
      <c r="C80" s="41" t="s">
        <v>363</v>
      </c>
      <c r="D80" s="4"/>
    </row>
    <row r="81" spans="1:4" ht="34.5" customHeight="1" x14ac:dyDescent="0.25">
      <c r="A81" s="106" t="s">
        <v>116</v>
      </c>
      <c r="B81" s="107"/>
      <c r="C81" s="107"/>
      <c r="D81" s="108"/>
    </row>
    <row r="82" spans="1:4" ht="32.25" customHeight="1" x14ac:dyDescent="0.25">
      <c r="A82" s="64">
        <v>7</v>
      </c>
      <c r="B82" s="65" t="s">
        <v>209</v>
      </c>
      <c r="C82" s="5">
        <f>C83+C84+C85+C86+C87</f>
        <v>0</v>
      </c>
      <c r="D82" s="64" t="s">
        <v>0</v>
      </c>
    </row>
    <row r="83" spans="1:4" ht="18.75" customHeight="1" x14ac:dyDescent="0.25">
      <c r="A83" s="109"/>
      <c r="B83" s="4" t="s">
        <v>210</v>
      </c>
      <c r="C83" s="64">
        <v>0</v>
      </c>
      <c r="D83" s="16"/>
    </row>
    <row r="84" spans="1:4" ht="18.75" customHeight="1" x14ac:dyDescent="0.25">
      <c r="A84" s="110"/>
      <c r="B84" s="4" t="s">
        <v>211</v>
      </c>
      <c r="C84" s="64">
        <v>0</v>
      </c>
      <c r="D84" s="16"/>
    </row>
    <row r="85" spans="1:4" ht="18.75" customHeight="1" x14ac:dyDescent="0.25">
      <c r="A85" s="110"/>
      <c r="B85" s="4" t="s">
        <v>192</v>
      </c>
      <c r="C85" s="64">
        <v>0</v>
      </c>
      <c r="D85" s="16"/>
    </row>
    <row r="86" spans="1:4" ht="30" customHeight="1" x14ac:dyDescent="0.25">
      <c r="A86" s="110"/>
      <c r="B86" s="4" t="s">
        <v>193</v>
      </c>
      <c r="C86" s="64">
        <v>0</v>
      </c>
      <c r="D86" s="16"/>
    </row>
    <row r="87" spans="1:4" ht="33.75" customHeight="1" x14ac:dyDescent="0.25">
      <c r="A87" s="111"/>
      <c r="B87" s="4" t="s">
        <v>194</v>
      </c>
      <c r="C87" s="64">
        <v>0</v>
      </c>
      <c r="D87" s="16"/>
    </row>
    <row r="88" spans="1:4" ht="23.25" customHeight="1" x14ac:dyDescent="0.25">
      <c r="A88" s="176" t="s">
        <v>158</v>
      </c>
      <c r="B88" s="177"/>
      <c r="C88" s="177"/>
      <c r="D88" s="178"/>
    </row>
    <row r="89" spans="1:4" ht="32.25" customHeight="1" x14ac:dyDescent="0.25">
      <c r="A89" s="64">
        <v>8</v>
      </c>
      <c r="B89" s="65" t="s">
        <v>7</v>
      </c>
      <c r="C89" s="5"/>
      <c r="D89" s="64" t="s">
        <v>0</v>
      </c>
    </row>
    <row r="90" spans="1:4" ht="32.25" customHeight="1" x14ac:dyDescent="0.25">
      <c r="A90" s="109"/>
      <c r="B90" s="4" t="s">
        <v>6</v>
      </c>
      <c r="C90" s="64" t="s">
        <v>30</v>
      </c>
      <c r="D90" s="17"/>
    </row>
    <row r="91" spans="1:4" ht="32.25" customHeight="1" x14ac:dyDescent="0.25">
      <c r="A91" s="110"/>
      <c r="B91" s="4" t="s">
        <v>5</v>
      </c>
      <c r="C91" s="64" t="s">
        <v>30</v>
      </c>
      <c r="D91" s="64" t="s">
        <v>0</v>
      </c>
    </row>
    <row r="92" spans="1:4" ht="47.25" x14ac:dyDescent="0.25">
      <c r="A92" s="110"/>
      <c r="B92" s="4" t="s">
        <v>4</v>
      </c>
      <c r="C92" s="43" t="s">
        <v>159</v>
      </c>
      <c r="D92" s="64" t="s">
        <v>3</v>
      </c>
    </row>
    <row r="93" spans="1:4" ht="62.25" customHeight="1" x14ac:dyDescent="0.25">
      <c r="A93" s="110"/>
      <c r="B93" s="4" t="s">
        <v>160</v>
      </c>
      <c r="C93" s="43" t="s">
        <v>161</v>
      </c>
      <c r="D93" s="64" t="s">
        <v>3</v>
      </c>
    </row>
    <row r="94" spans="1:4" ht="161.25" customHeight="1" x14ac:dyDescent="0.25">
      <c r="A94" s="106" t="s">
        <v>364</v>
      </c>
      <c r="B94" s="107"/>
      <c r="C94" s="107"/>
      <c r="D94" s="108"/>
    </row>
    <row r="95" spans="1:4" ht="36.75" customHeight="1" x14ac:dyDescent="0.25">
      <c r="A95" s="99">
        <v>9</v>
      </c>
      <c r="B95" s="65" t="s">
        <v>127</v>
      </c>
      <c r="C95" s="89" t="s">
        <v>269</v>
      </c>
      <c r="D95" s="16"/>
    </row>
    <row r="96" spans="1:4" ht="35.25" customHeight="1" x14ac:dyDescent="0.25">
      <c r="A96" s="106" t="s">
        <v>270</v>
      </c>
      <c r="B96" s="107"/>
      <c r="C96" s="107"/>
      <c r="D96" s="108"/>
    </row>
    <row r="97" spans="1:4" ht="24" customHeight="1" x14ac:dyDescent="0.25">
      <c r="A97" s="99">
        <v>10</v>
      </c>
      <c r="B97" s="3" t="s">
        <v>1</v>
      </c>
      <c r="C97" s="43">
        <v>16</v>
      </c>
      <c r="D97" s="99" t="s">
        <v>0</v>
      </c>
    </row>
    <row r="98" spans="1:4" ht="36" customHeight="1" x14ac:dyDescent="0.25">
      <c r="A98" s="118" t="s">
        <v>271</v>
      </c>
      <c r="B98" s="119"/>
      <c r="C98" s="119"/>
      <c r="D98" s="120"/>
    </row>
    <row r="99" spans="1:4" ht="33.75" customHeight="1" x14ac:dyDescent="0.25">
      <c r="A99" s="123">
        <v>11</v>
      </c>
      <c r="B99" s="124" t="s">
        <v>273</v>
      </c>
      <c r="C99" s="124"/>
      <c r="D99" s="124"/>
    </row>
    <row r="100" spans="1:4" ht="243" customHeight="1" x14ac:dyDescent="0.25">
      <c r="A100" s="123"/>
      <c r="B100" s="124" t="s">
        <v>274</v>
      </c>
      <c r="C100" s="124"/>
      <c r="D100" s="124"/>
    </row>
    <row r="101" spans="1:4" ht="63" customHeight="1" x14ac:dyDescent="0.25">
      <c r="A101" s="124" t="s">
        <v>122</v>
      </c>
      <c r="B101" s="124"/>
      <c r="C101" s="124"/>
      <c r="D101" s="124"/>
    </row>
  </sheetData>
  <mergeCells count="31">
    <mergeCell ref="A76:A80"/>
    <mergeCell ref="A81:D81"/>
    <mergeCell ref="A83:A87"/>
    <mergeCell ref="A88:D88"/>
    <mergeCell ref="A101:D101"/>
    <mergeCell ref="A96:D96"/>
    <mergeCell ref="A98:D98"/>
    <mergeCell ref="A99:A100"/>
    <mergeCell ref="B99:D99"/>
    <mergeCell ref="B100:D100"/>
    <mergeCell ref="A94:D94"/>
    <mergeCell ref="A90:A93"/>
    <mergeCell ref="A49:D49"/>
    <mergeCell ref="A51:A57"/>
    <mergeCell ref="A58:D58"/>
    <mergeCell ref="A60:A73"/>
    <mergeCell ref="A74:D74"/>
    <mergeCell ref="A42:D42"/>
    <mergeCell ref="A44:A48"/>
    <mergeCell ref="A40:A41"/>
    <mergeCell ref="A1:D1"/>
    <mergeCell ref="A2:D2"/>
    <mergeCell ref="A3:D3"/>
    <mergeCell ref="A4:D4"/>
    <mergeCell ref="A11:A14"/>
    <mergeCell ref="A16:A19"/>
    <mergeCell ref="A21:A24"/>
    <mergeCell ref="A25:D25"/>
    <mergeCell ref="A27:A29"/>
    <mergeCell ref="A31:A35"/>
    <mergeCell ref="A37:A3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E113"/>
  <sheetViews>
    <sheetView view="pageBreakPreview" topLeftCell="A85" zoomScaleNormal="100" zoomScaleSheetLayoutView="100" workbookViewId="0">
      <selection activeCell="C88" sqref="C88"/>
    </sheetView>
  </sheetViews>
  <sheetFormatPr defaultRowHeight="15" x14ac:dyDescent="0.25"/>
  <cols>
    <col min="1" max="1" width="9.140625" style="12"/>
    <col min="2" max="2" width="37.140625" style="12" customWidth="1"/>
    <col min="3" max="3" width="28.140625" style="13" customWidth="1"/>
    <col min="4" max="4" width="18.140625" style="12" customWidth="1"/>
    <col min="5" max="5" width="7.7109375" customWidth="1"/>
  </cols>
  <sheetData>
    <row r="1" spans="1:4" ht="18.75" x14ac:dyDescent="0.25">
      <c r="A1" s="121" t="s">
        <v>215</v>
      </c>
      <c r="B1" s="121"/>
      <c r="C1" s="121"/>
      <c r="D1" s="121"/>
    </row>
    <row r="2" spans="1:4" ht="18.75" x14ac:dyDescent="0.25">
      <c r="A2" s="121" t="s">
        <v>75</v>
      </c>
      <c r="B2" s="121"/>
      <c r="C2" s="121"/>
      <c r="D2" s="121"/>
    </row>
    <row r="3" spans="1:4" ht="15.75" x14ac:dyDescent="0.25">
      <c r="A3" s="122" t="s">
        <v>55</v>
      </c>
      <c r="B3" s="122"/>
      <c r="C3" s="122"/>
      <c r="D3" s="122"/>
    </row>
    <row r="4" spans="1:4" ht="15.75" x14ac:dyDescent="0.25">
      <c r="A4" s="11"/>
    </row>
    <row r="5" spans="1:4" ht="32.25" customHeight="1" x14ac:dyDescent="0.25">
      <c r="A5" s="2" t="s">
        <v>54</v>
      </c>
      <c r="B5" s="5" t="s">
        <v>53</v>
      </c>
      <c r="C5" s="5" t="s">
        <v>52</v>
      </c>
      <c r="D5" s="5" t="s">
        <v>51</v>
      </c>
    </row>
    <row r="6" spans="1:4" ht="31.5" x14ac:dyDescent="0.25">
      <c r="A6" s="2">
        <v>1</v>
      </c>
      <c r="B6" s="5" t="s">
        <v>50</v>
      </c>
      <c r="C6" s="2" t="s">
        <v>134</v>
      </c>
      <c r="D6" s="2" t="s">
        <v>49</v>
      </c>
    </row>
    <row r="7" spans="1:4" ht="31.5" x14ac:dyDescent="0.25">
      <c r="A7" s="9" t="s">
        <v>48</v>
      </c>
      <c r="B7" s="5" t="s">
        <v>47</v>
      </c>
      <c r="C7" s="2" t="s">
        <v>76</v>
      </c>
      <c r="D7" s="5"/>
    </row>
    <row r="8" spans="1:4" ht="15.75" x14ac:dyDescent="0.25">
      <c r="A8" s="9" t="s">
        <v>45</v>
      </c>
      <c r="B8" s="5" t="s">
        <v>44</v>
      </c>
      <c r="C8" s="2">
        <v>121</v>
      </c>
      <c r="D8" s="5"/>
    </row>
    <row r="9" spans="1:4" ht="15.75" x14ac:dyDescent="0.25">
      <c r="A9" s="9" t="s">
        <v>43</v>
      </c>
      <c r="B9" s="5" t="s">
        <v>42</v>
      </c>
      <c r="C9" s="2">
        <v>4.5</v>
      </c>
      <c r="D9" s="5"/>
    </row>
    <row r="10" spans="1:4" ht="48" customHeight="1" x14ac:dyDescent="0.25">
      <c r="A10" s="9" t="s">
        <v>41</v>
      </c>
      <c r="B10" s="5" t="s">
        <v>99</v>
      </c>
      <c r="C10" s="5">
        <f>SUM(C11:C14)</f>
        <v>68739</v>
      </c>
      <c r="D10" s="5"/>
    </row>
    <row r="11" spans="1:4" ht="15.75" x14ac:dyDescent="0.25">
      <c r="A11" s="103"/>
      <c r="B11" s="14" t="s">
        <v>57</v>
      </c>
      <c r="C11" s="2">
        <v>13574</v>
      </c>
      <c r="D11" s="5"/>
    </row>
    <row r="12" spans="1:4" ht="15.75" x14ac:dyDescent="0.25">
      <c r="A12" s="104"/>
      <c r="B12" s="14" t="s">
        <v>58</v>
      </c>
      <c r="C12" s="2">
        <v>9423</v>
      </c>
      <c r="D12" s="5"/>
    </row>
    <row r="13" spans="1:4" ht="15.75" x14ac:dyDescent="0.25">
      <c r="A13" s="104"/>
      <c r="B13" s="14" t="s">
        <v>59</v>
      </c>
      <c r="C13" s="2">
        <v>1733</v>
      </c>
      <c r="D13" s="5"/>
    </row>
    <row r="14" spans="1:4" ht="15.75" x14ac:dyDescent="0.25">
      <c r="A14" s="105"/>
      <c r="B14" s="14" t="s">
        <v>60</v>
      </c>
      <c r="C14" s="2">
        <v>44009</v>
      </c>
      <c r="D14" s="5"/>
    </row>
    <row r="15" spans="1:4" ht="34.5" x14ac:dyDescent="0.25">
      <c r="A15" s="9" t="s">
        <v>40</v>
      </c>
      <c r="B15" s="5" t="s">
        <v>39</v>
      </c>
      <c r="C15" s="5">
        <f>SUM(C16:C19)</f>
        <v>7949.84</v>
      </c>
      <c r="D15" s="5"/>
    </row>
    <row r="16" spans="1:4" ht="15.75" x14ac:dyDescent="0.25">
      <c r="A16" s="103"/>
      <c r="B16" s="14" t="s">
        <v>57</v>
      </c>
      <c r="C16" s="2">
        <v>336.05</v>
      </c>
      <c r="D16" s="5"/>
    </row>
    <row r="17" spans="1:4" ht="15.75" x14ac:dyDescent="0.25">
      <c r="A17" s="104"/>
      <c r="B17" s="14" t="s">
        <v>58</v>
      </c>
      <c r="C17" s="2">
        <v>812.41</v>
      </c>
      <c r="D17" s="5"/>
    </row>
    <row r="18" spans="1:4" ht="15.75" x14ac:dyDescent="0.25">
      <c r="A18" s="104"/>
      <c r="B18" s="14" t="s">
        <v>59</v>
      </c>
      <c r="C18" s="2">
        <v>281.77</v>
      </c>
      <c r="D18" s="5"/>
    </row>
    <row r="19" spans="1:4" ht="15.75" x14ac:dyDescent="0.25">
      <c r="A19" s="105"/>
      <c r="B19" s="14" t="s">
        <v>60</v>
      </c>
      <c r="C19" s="2">
        <v>6519.61</v>
      </c>
      <c r="D19" s="5"/>
    </row>
    <row r="20" spans="1:4" ht="50.25" x14ac:dyDescent="0.25">
      <c r="A20" s="9" t="s">
        <v>128</v>
      </c>
      <c r="B20" s="71" t="s">
        <v>129</v>
      </c>
      <c r="C20" s="64">
        <v>1.1000000000000001</v>
      </c>
      <c r="D20" s="5"/>
    </row>
    <row r="21" spans="1:4" ht="15.75" x14ac:dyDescent="0.25">
      <c r="A21" s="103"/>
      <c r="B21" s="14" t="s">
        <v>63</v>
      </c>
      <c r="C21" s="33">
        <v>1.1000000000000001</v>
      </c>
      <c r="D21" s="5"/>
    </row>
    <row r="22" spans="1:4" ht="15.75" x14ac:dyDescent="0.25">
      <c r="A22" s="104"/>
      <c r="B22" s="14" t="s">
        <v>64</v>
      </c>
      <c r="C22" s="33">
        <v>1.1000000000000001</v>
      </c>
      <c r="D22" s="5"/>
    </row>
    <row r="23" spans="1:4" ht="15.75" x14ac:dyDescent="0.25">
      <c r="A23" s="104"/>
      <c r="B23" s="14" t="s">
        <v>84</v>
      </c>
      <c r="C23" s="33">
        <v>1.3</v>
      </c>
      <c r="D23" s="5"/>
    </row>
    <row r="24" spans="1:4" ht="15.75" x14ac:dyDescent="0.25">
      <c r="A24" s="104"/>
      <c r="B24" s="14" t="s">
        <v>65</v>
      </c>
      <c r="C24" s="72">
        <v>1</v>
      </c>
      <c r="D24" s="5"/>
    </row>
    <row r="25" spans="1:4" ht="15.75" x14ac:dyDescent="0.25">
      <c r="A25" s="104"/>
      <c r="B25" s="14" t="s">
        <v>131</v>
      </c>
      <c r="C25" s="33"/>
      <c r="D25" s="5"/>
    </row>
    <row r="26" spans="1:4" ht="15.75" x14ac:dyDescent="0.25">
      <c r="A26" s="105"/>
      <c r="B26" s="14" t="s">
        <v>66</v>
      </c>
      <c r="C26" s="33">
        <v>1.3</v>
      </c>
      <c r="D26" s="5"/>
    </row>
    <row r="27" spans="1:4" ht="20.25" customHeight="1" x14ac:dyDescent="0.25">
      <c r="A27" s="137" t="s">
        <v>106</v>
      </c>
      <c r="B27" s="138"/>
      <c r="C27" s="138"/>
      <c r="D27" s="139"/>
    </row>
    <row r="28" spans="1:4" ht="32.25" customHeight="1" x14ac:dyDescent="0.25">
      <c r="A28" s="2">
        <v>2</v>
      </c>
      <c r="B28" s="6" t="s">
        <v>38</v>
      </c>
      <c r="C28" s="2" t="s">
        <v>2</v>
      </c>
      <c r="D28" s="2" t="s">
        <v>0</v>
      </c>
    </row>
    <row r="29" spans="1:4" ht="15.75" customHeight="1" x14ac:dyDescent="0.25">
      <c r="A29" s="112"/>
      <c r="B29" s="14" t="s">
        <v>61</v>
      </c>
      <c r="C29" s="50">
        <v>116.5</v>
      </c>
      <c r="D29" s="5"/>
    </row>
    <row r="30" spans="1:4" ht="15.75" customHeight="1" x14ac:dyDescent="0.25">
      <c r="A30" s="113"/>
      <c r="B30" s="14" t="s">
        <v>213</v>
      </c>
      <c r="C30" s="38">
        <v>107.785</v>
      </c>
      <c r="D30" s="5"/>
    </row>
    <row r="31" spans="1:4" ht="15.75" customHeight="1" x14ac:dyDescent="0.25">
      <c r="A31" s="114"/>
      <c r="B31" s="14" t="s">
        <v>62</v>
      </c>
      <c r="C31" s="34">
        <f>C30/C29</f>
        <v>0.92519313304721029</v>
      </c>
      <c r="D31" s="5"/>
    </row>
    <row r="32" spans="1:4" ht="34.5" x14ac:dyDescent="0.25">
      <c r="A32" s="9" t="s">
        <v>37</v>
      </c>
      <c r="B32" s="3" t="s">
        <v>101</v>
      </c>
      <c r="C32" s="37">
        <f>SUM(C33:C37)</f>
        <v>107.785</v>
      </c>
      <c r="D32" s="5"/>
    </row>
    <row r="33" spans="1:4" ht="15.75" customHeight="1" x14ac:dyDescent="0.25">
      <c r="A33" s="112"/>
      <c r="B33" s="14" t="s">
        <v>63</v>
      </c>
      <c r="C33" s="38">
        <v>20.53</v>
      </c>
      <c r="D33" s="5"/>
    </row>
    <row r="34" spans="1:4" ht="15.75" customHeight="1" x14ac:dyDescent="0.25">
      <c r="A34" s="113"/>
      <c r="B34" s="14" t="s">
        <v>64</v>
      </c>
      <c r="C34" s="38">
        <v>76.322999999999993</v>
      </c>
      <c r="D34" s="5"/>
    </row>
    <row r="35" spans="1:4" ht="15.75" customHeight="1" x14ac:dyDescent="0.25">
      <c r="A35" s="113"/>
      <c r="B35" s="14" t="s">
        <v>65</v>
      </c>
      <c r="C35" s="38">
        <v>10.557</v>
      </c>
      <c r="D35" s="5"/>
    </row>
    <row r="36" spans="1:4" ht="15.75" customHeight="1" x14ac:dyDescent="0.25">
      <c r="A36" s="113"/>
      <c r="B36" s="14" t="s">
        <v>66</v>
      </c>
      <c r="C36" s="39">
        <v>0.375</v>
      </c>
      <c r="D36" s="5"/>
    </row>
    <row r="37" spans="1:4" ht="15.75" customHeight="1" x14ac:dyDescent="0.25">
      <c r="A37" s="114"/>
      <c r="B37" s="14" t="s">
        <v>67</v>
      </c>
      <c r="C37" s="39">
        <v>0</v>
      </c>
      <c r="D37" s="5"/>
    </row>
    <row r="38" spans="1:4" ht="35.25" customHeight="1" x14ac:dyDescent="0.25">
      <c r="A38" s="9" t="s">
        <v>35</v>
      </c>
      <c r="B38" s="3" t="s">
        <v>34</v>
      </c>
      <c r="C38" s="2"/>
      <c r="D38" s="5"/>
    </row>
    <row r="39" spans="1:4" ht="15.75" x14ac:dyDescent="0.25">
      <c r="A39" s="112"/>
      <c r="B39" s="14" t="s">
        <v>61</v>
      </c>
      <c r="C39" s="24">
        <v>114.5</v>
      </c>
      <c r="D39" s="5"/>
    </row>
    <row r="40" spans="1:4" ht="15.75" x14ac:dyDescent="0.25">
      <c r="A40" s="114"/>
      <c r="B40" s="14" t="s">
        <v>68</v>
      </c>
      <c r="C40" s="38">
        <v>107.785</v>
      </c>
      <c r="D40" s="5"/>
    </row>
    <row r="41" spans="1:4" ht="31.5" x14ac:dyDescent="0.25">
      <c r="A41" s="9" t="s">
        <v>33</v>
      </c>
      <c r="B41" s="6" t="s">
        <v>32</v>
      </c>
      <c r="C41" s="5"/>
      <c r="D41" s="5"/>
    </row>
    <row r="42" spans="1:4" ht="15.75" x14ac:dyDescent="0.25">
      <c r="A42" s="112"/>
      <c r="B42" s="14" t="s">
        <v>61</v>
      </c>
      <c r="C42" s="24">
        <v>2</v>
      </c>
      <c r="D42" s="5"/>
    </row>
    <row r="43" spans="1:4" ht="15.75" x14ac:dyDescent="0.25">
      <c r="A43" s="114"/>
      <c r="B43" s="14" t="s">
        <v>68</v>
      </c>
      <c r="C43" s="33">
        <v>0</v>
      </c>
      <c r="D43" s="5"/>
    </row>
    <row r="44" spans="1:4" ht="18.75" customHeight="1" x14ac:dyDescent="0.25">
      <c r="A44" s="131" t="s">
        <v>109</v>
      </c>
      <c r="B44" s="132"/>
      <c r="C44" s="132"/>
      <c r="D44" s="133"/>
    </row>
    <row r="45" spans="1:4" ht="31.5" x14ac:dyDescent="0.25">
      <c r="A45" s="2">
        <v>3</v>
      </c>
      <c r="B45" s="3" t="s">
        <v>31</v>
      </c>
      <c r="C45" s="38" t="s">
        <v>2</v>
      </c>
      <c r="D45" s="2" t="s">
        <v>0</v>
      </c>
    </row>
    <row r="46" spans="1:4" ht="15.75" x14ac:dyDescent="0.25">
      <c r="A46" s="112"/>
      <c r="B46" s="14" t="s">
        <v>69</v>
      </c>
      <c r="C46" s="88">
        <v>745.2</v>
      </c>
      <c r="D46" s="5"/>
    </row>
    <row r="47" spans="1:4" ht="15.75" x14ac:dyDescent="0.25">
      <c r="A47" s="113"/>
      <c r="B47" s="14" t="s">
        <v>70</v>
      </c>
      <c r="C47" s="88">
        <v>703.5</v>
      </c>
      <c r="D47" s="5"/>
    </row>
    <row r="48" spans="1:4" ht="15.75" x14ac:dyDescent="0.25">
      <c r="A48" s="113"/>
      <c r="B48" s="14" t="s">
        <v>126</v>
      </c>
      <c r="C48" s="88">
        <v>41.7</v>
      </c>
      <c r="D48" s="5"/>
    </row>
    <row r="49" spans="1:4" ht="15.75" x14ac:dyDescent="0.25">
      <c r="A49" s="113"/>
      <c r="B49" s="14" t="s">
        <v>253</v>
      </c>
      <c r="C49" s="40">
        <v>0.94</v>
      </c>
      <c r="D49" s="5"/>
    </row>
    <row r="50" spans="1:4" ht="15.75" x14ac:dyDescent="0.25">
      <c r="A50" s="114"/>
      <c r="B50" s="14" t="s">
        <v>140</v>
      </c>
      <c r="C50" s="40">
        <v>0.06</v>
      </c>
      <c r="D50" s="5"/>
    </row>
    <row r="51" spans="1:4" ht="33" customHeight="1" x14ac:dyDescent="0.25">
      <c r="A51" s="134" t="s">
        <v>102</v>
      </c>
      <c r="B51" s="135"/>
      <c r="C51" s="135"/>
      <c r="D51" s="136"/>
    </row>
    <row r="52" spans="1:4" ht="31.5" x14ac:dyDescent="0.25">
      <c r="A52" s="2">
        <v>4</v>
      </c>
      <c r="B52" s="51" t="s">
        <v>254</v>
      </c>
      <c r="C52" s="2" t="s">
        <v>2</v>
      </c>
      <c r="D52" s="2" t="s">
        <v>0</v>
      </c>
    </row>
    <row r="53" spans="1:4" ht="15.75" customHeight="1" x14ac:dyDescent="0.25">
      <c r="A53" s="112"/>
      <c r="B53" s="14" t="s">
        <v>71</v>
      </c>
      <c r="C53" s="37" t="s">
        <v>276</v>
      </c>
      <c r="D53" s="5"/>
    </row>
    <row r="54" spans="1:4" ht="15.75" customHeight="1" x14ac:dyDescent="0.25">
      <c r="A54" s="113"/>
      <c r="B54" s="14" t="s">
        <v>72</v>
      </c>
      <c r="C54" s="38" t="s">
        <v>277</v>
      </c>
      <c r="D54" s="5"/>
    </row>
    <row r="55" spans="1:4" ht="15.75" customHeight="1" x14ac:dyDescent="0.25">
      <c r="A55" s="113"/>
      <c r="B55" s="14" t="s">
        <v>118</v>
      </c>
      <c r="C55" s="38" t="s">
        <v>30</v>
      </c>
      <c r="D55" s="5"/>
    </row>
    <row r="56" spans="1:4" ht="15.75" customHeight="1" x14ac:dyDescent="0.25">
      <c r="A56" s="113"/>
      <c r="B56" s="14" t="s">
        <v>119</v>
      </c>
      <c r="C56" s="38" t="s">
        <v>278</v>
      </c>
      <c r="D56" s="5"/>
    </row>
    <row r="57" spans="1:4" ht="15.75" customHeight="1" x14ac:dyDescent="0.25">
      <c r="A57" s="113"/>
      <c r="B57" s="14" t="s">
        <v>120</v>
      </c>
      <c r="C57" s="38" t="s">
        <v>279</v>
      </c>
      <c r="D57" s="5"/>
    </row>
    <row r="58" spans="1:4" ht="15.75" customHeight="1" x14ac:dyDescent="0.25">
      <c r="A58" s="113"/>
      <c r="B58" s="14" t="s">
        <v>73</v>
      </c>
      <c r="C58" s="38" t="s">
        <v>30</v>
      </c>
      <c r="D58" s="5"/>
    </row>
    <row r="59" spans="1:4" ht="31.5" x14ac:dyDescent="0.25">
      <c r="A59" s="114"/>
      <c r="B59" s="14" t="s">
        <v>74</v>
      </c>
      <c r="C59" s="38" t="s">
        <v>280</v>
      </c>
      <c r="D59" s="5"/>
    </row>
    <row r="60" spans="1:4" ht="19.5" customHeight="1" x14ac:dyDescent="0.25">
      <c r="A60" s="118" t="s">
        <v>104</v>
      </c>
      <c r="B60" s="119"/>
      <c r="C60" s="119"/>
      <c r="D60" s="120"/>
    </row>
    <row r="61" spans="1:4" ht="63" x14ac:dyDescent="0.25">
      <c r="A61" s="2">
        <v>5</v>
      </c>
      <c r="B61" s="10" t="s">
        <v>29</v>
      </c>
      <c r="C61" s="74" t="s">
        <v>168</v>
      </c>
      <c r="D61" s="2" t="s">
        <v>0</v>
      </c>
    </row>
    <row r="62" spans="1:4" ht="15.75" x14ac:dyDescent="0.25">
      <c r="A62" s="112"/>
      <c r="B62" s="4" t="s">
        <v>28</v>
      </c>
      <c r="C62" s="18">
        <f>C63+C68+C73+C84+C85+C70</f>
        <v>4682</v>
      </c>
      <c r="D62" s="5"/>
    </row>
    <row r="63" spans="1:4" ht="83.25" customHeight="1" x14ac:dyDescent="0.25">
      <c r="A63" s="113"/>
      <c r="B63" s="1" t="s">
        <v>27</v>
      </c>
      <c r="C63" s="28">
        <f>SUM(C64:C67)</f>
        <v>0</v>
      </c>
      <c r="D63" s="5"/>
    </row>
    <row r="64" spans="1:4" ht="15.75" customHeight="1" x14ac:dyDescent="0.25">
      <c r="A64" s="113"/>
      <c r="B64" s="4" t="s">
        <v>98</v>
      </c>
      <c r="C64" s="18"/>
      <c r="D64" s="5"/>
    </row>
    <row r="65" spans="1:4" ht="47.25" customHeight="1" x14ac:dyDescent="0.25">
      <c r="A65" s="113"/>
      <c r="B65" s="4" t="s">
        <v>100</v>
      </c>
      <c r="C65" s="18"/>
      <c r="D65" s="5"/>
    </row>
    <row r="66" spans="1:4" ht="32.25" customHeight="1" x14ac:dyDescent="0.25">
      <c r="A66" s="113"/>
      <c r="B66" s="73" t="s">
        <v>217</v>
      </c>
      <c r="C66" s="18"/>
      <c r="D66" s="5"/>
    </row>
    <row r="67" spans="1:4" ht="32.25" customHeight="1" x14ac:dyDescent="0.25">
      <c r="A67" s="113"/>
      <c r="B67" s="4" t="s">
        <v>96</v>
      </c>
      <c r="C67" s="18"/>
      <c r="D67" s="5"/>
    </row>
    <row r="68" spans="1:4" ht="60.75" customHeight="1" x14ac:dyDescent="0.25">
      <c r="A68" s="113"/>
      <c r="B68" s="1" t="s">
        <v>26</v>
      </c>
      <c r="C68" s="28">
        <f>C69</f>
        <v>2245</v>
      </c>
      <c r="D68" s="5"/>
    </row>
    <row r="69" spans="1:4" ht="31.5" x14ac:dyDescent="0.25">
      <c r="A69" s="113"/>
      <c r="B69" s="1" t="s">
        <v>121</v>
      </c>
      <c r="C69" s="18">
        <v>2245</v>
      </c>
      <c r="D69" s="5"/>
    </row>
    <row r="70" spans="1:4" ht="67.5" customHeight="1" x14ac:dyDescent="0.25">
      <c r="A70" s="113"/>
      <c r="B70" s="4" t="s">
        <v>97</v>
      </c>
      <c r="C70" s="28">
        <f>SUM(C71:C72)</f>
        <v>803</v>
      </c>
      <c r="D70" s="4"/>
    </row>
    <row r="71" spans="1:4" ht="15.75" x14ac:dyDescent="0.25">
      <c r="A71" s="113"/>
      <c r="B71" s="7" t="s">
        <v>25</v>
      </c>
      <c r="C71" s="18"/>
      <c r="D71" s="4"/>
    </row>
    <row r="72" spans="1:4" ht="66.75" customHeight="1" x14ac:dyDescent="0.25">
      <c r="A72" s="113"/>
      <c r="B72" s="4" t="s">
        <v>24</v>
      </c>
      <c r="C72" s="23">
        <f>489+74+240</f>
        <v>803</v>
      </c>
      <c r="D72" s="4"/>
    </row>
    <row r="73" spans="1:4" ht="48.75" customHeight="1" x14ac:dyDescent="0.25">
      <c r="A73" s="113"/>
      <c r="B73" s="4" t="s">
        <v>23</v>
      </c>
      <c r="C73" s="25">
        <f>C74+C79</f>
        <v>1634</v>
      </c>
      <c r="D73" s="4"/>
    </row>
    <row r="74" spans="1:4" ht="15.75" x14ac:dyDescent="0.25">
      <c r="A74" s="113"/>
      <c r="B74" s="6" t="s">
        <v>22</v>
      </c>
      <c r="C74" s="23">
        <f>C75+C76+C77+C78</f>
        <v>1634</v>
      </c>
      <c r="D74" s="6"/>
    </row>
    <row r="75" spans="1:4" ht="17.25" customHeight="1" x14ac:dyDescent="0.25">
      <c r="A75" s="113"/>
      <c r="B75" s="4" t="s">
        <v>21</v>
      </c>
      <c r="C75" s="23"/>
      <c r="D75" s="4"/>
    </row>
    <row r="76" spans="1:4" ht="17.25" customHeight="1" x14ac:dyDescent="0.25">
      <c r="A76" s="113"/>
      <c r="B76" s="4" t="s">
        <v>20</v>
      </c>
      <c r="C76" s="23">
        <v>717</v>
      </c>
      <c r="D76" s="4"/>
    </row>
    <row r="77" spans="1:4" ht="61.5" customHeight="1" x14ac:dyDescent="0.25">
      <c r="A77" s="113"/>
      <c r="B77" s="4" t="s">
        <v>95</v>
      </c>
      <c r="C77" s="23"/>
      <c r="D77" s="4"/>
    </row>
    <row r="78" spans="1:4" ht="45.75" customHeight="1" x14ac:dyDescent="0.25">
      <c r="A78" s="113"/>
      <c r="B78" s="4" t="s">
        <v>86</v>
      </c>
      <c r="C78" s="23">
        <v>917</v>
      </c>
      <c r="D78" s="4"/>
    </row>
    <row r="79" spans="1:4" ht="15.75" x14ac:dyDescent="0.25">
      <c r="A79" s="113"/>
      <c r="B79" s="6" t="s">
        <v>19</v>
      </c>
      <c r="C79" s="23"/>
      <c r="D79" s="6"/>
    </row>
    <row r="80" spans="1:4" ht="27" customHeight="1" x14ac:dyDescent="0.25">
      <c r="A80" s="113"/>
      <c r="B80" s="6" t="s">
        <v>18</v>
      </c>
      <c r="C80" s="23"/>
      <c r="D80" s="6"/>
    </row>
    <row r="81" spans="1:5" ht="19.5" customHeight="1" x14ac:dyDescent="0.25">
      <c r="A81" s="113"/>
      <c r="B81" s="6" t="s">
        <v>17</v>
      </c>
      <c r="C81" s="23"/>
      <c r="D81" s="6"/>
    </row>
    <row r="82" spans="1:5" ht="28.5" customHeight="1" x14ac:dyDescent="0.25">
      <c r="A82" s="113"/>
      <c r="B82" s="6" t="s">
        <v>16</v>
      </c>
      <c r="C82" s="23"/>
      <c r="D82" s="6"/>
    </row>
    <row r="83" spans="1:5" ht="93" customHeight="1" x14ac:dyDescent="0.25">
      <c r="A83" s="113"/>
      <c r="B83" s="6" t="s">
        <v>15</v>
      </c>
      <c r="C83" s="23"/>
      <c r="D83" s="6"/>
    </row>
    <row r="84" spans="1:5" ht="63.75" customHeight="1" x14ac:dyDescent="0.25">
      <c r="A84" s="113"/>
      <c r="B84" s="4" t="s">
        <v>14</v>
      </c>
      <c r="C84" s="25">
        <v>0</v>
      </c>
      <c r="D84" s="4"/>
    </row>
    <row r="85" spans="1:5" ht="67.5" customHeight="1" x14ac:dyDescent="0.25">
      <c r="A85" s="114"/>
      <c r="B85" s="4" t="s">
        <v>13</v>
      </c>
      <c r="C85" s="25">
        <v>0</v>
      </c>
      <c r="D85" s="4"/>
    </row>
    <row r="86" spans="1:5" ht="97.5" customHeight="1" x14ac:dyDescent="0.25">
      <c r="A86" s="134" t="s">
        <v>220</v>
      </c>
      <c r="B86" s="135"/>
      <c r="C86" s="135"/>
      <c r="D86" s="136"/>
      <c r="E86" s="29"/>
    </row>
    <row r="87" spans="1:5" ht="36.75" customHeight="1" x14ac:dyDescent="0.25">
      <c r="A87" s="2">
        <v>6</v>
      </c>
      <c r="B87" s="51" t="s">
        <v>259</v>
      </c>
      <c r="C87" s="61" t="s">
        <v>2</v>
      </c>
      <c r="D87" s="33" t="s">
        <v>0</v>
      </c>
    </row>
    <row r="88" spans="1:5" ht="45.75" customHeight="1" x14ac:dyDescent="0.25">
      <c r="A88" s="112"/>
      <c r="B88" s="4" t="s">
        <v>260</v>
      </c>
      <c r="C88" s="96" t="s">
        <v>375</v>
      </c>
      <c r="D88" s="53"/>
    </row>
    <row r="89" spans="1:5" ht="33.75" customHeight="1" x14ac:dyDescent="0.25">
      <c r="A89" s="113"/>
      <c r="B89" s="53" t="s">
        <v>261</v>
      </c>
      <c r="C89" s="54" t="s">
        <v>281</v>
      </c>
      <c r="D89" s="53"/>
    </row>
    <row r="90" spans="1:5" ht="21.75" customHeight="1" x14ac:dyDescent="0.25">
      <c r="A90" s="113"/>
      <c r="B90" s="53" t="s">
        <v>264</v>
      </c>
      <c r="C90" s="54" t="s">
        <v>282</v>
      </c>
      <c r="D90" s="53"/>
    </row>
    <row r="91" spans="1:5" ht="33.75" customHeight="1" x14ac:dyDescent="0.25">
      <c r="A91" s="113"/>
      <c r="B91" s="53" t="s">
        <v>154</v>
      </c>
      <c r="C91" s="87" t="s">
        <v>283</v>
      </c>
      <c r="D91" s="53"/>
    </row>
    <row r="92" spans="1:5" ht="33.75" customHeight="1" x14ac:dyDescent="0.25">
      <c r="A92" s="114"/>
      <c r="B92" s="53" t="s">
        <v>155</v>
      </c>
      <c r="C92" s="87" t="s">
        <v>284</v>
      </c>
      <c r="D92" s="53"/>
    </row>
    <row r="93" spans="1:5" ht="48.75" customHeight="1" x14ac:dyDescent="0.25">
      <c r="A93" s="106" t="s">
        <v>116</v>
      </c>
      <c r="B93" s="107"/>
      <c r="C93" s="107"/>
      <c r="D93" s="108"/>
    </row>
    <row r="94" spans="1:5" ht="31.5" customHeight="1" x14ac:dyDescent="0.25">
      <c r="A94" s="2">
        <v>7</v>
      </c>
      <c r="B94" s="6" t="s">
        <v>110</v>
      </c>
      <c r="C94" s="38">
        <f>SUM(C95:C99)</f>
        <v>63802.94</v>
      </c>
      <c r="D94" s="2" t="s">
        <v>0</v>
      </c>
    </row>
    <row r="95" spans="1:5" ht="18.75" customHeight="1" x14ac:dyDescent="0.25">
      <c r="A95" s="109"/>
      <c r="B95" s="4" t="s">
        <v>12</v>
      </c>
      <c r="C95" s="38" t="s">
        <v>30</v>
      </c>
      <c r="D95" s="16"/>
    </row>
    <row r="96" spans="1:5" ht="18.75" customHeight="1" x14ac:dyDescent="0.25">
      <c r="A96" s="110"/>
      <c r="B96" s="4" t="s">
        <v>11</v>
      </c>
      <c r="C96" s="38" t="s">
        <v>30</v>
      </c>
      <c r="D96" s="16"/>
    </row>
    <row r="97" spans="1:4" ht="18.75" customHeight="1" x14ac:dyDescent="0.25">
      <c r="A97" s="110"/>
      <c r="B97" s="4" t="s">
        <v>10</v>
      </c>
      <c r="C97" s="38">
        <v>18458.37</v>
      </c>
      <c r="D97" s="16"/>
    </row>
    <row r="98" spans="1:4" ht="18.75" customHeight="1" x14ac:dyDescent="0.25">
      <c r="A98" s="110"/>
      <c r="B98" s="4" t="s">
        <v>9</v>
      </c>
      <c r="C98" s="38">
        <v>13184.57</v>
      </c>
      <c r="D98" s="16"/>
    </row>
    <row r="99" spans="1:4" ht="33.75" customHeight="1" x14ac:dyDescent="0.25">
      <c r="A99" s="111"/>
      <c r="B99" s="4" t="s">
        <v>8</v>
      </c>
      <c r="C99" s="88">
        <v>32160</v>
      </c>
      <c r="D99" s="16"/>
    </row>
    <row r="100" spans="1:4" ht="31.5" customHeight="1" x14ac:dyDescent="0.25">
      <c r="A100" s="118" t="s">
        <v>221</v>
      </c>
      <c r="B100" s="119"/>
      <c r="C100" s="119"/>
      <c r="D100" s="120"/>
    </row>
    <row r="101" spans="1:4" ht="21.75" customHeight="1" x14ac:dyDescent="0.25">
      <c r="A101" s="2">
        <v>8</v>
      </c>
      <c r="B101" s="6" t="s">
        <v>7</v>
      </c>
      <c r="C101" s="5"/>
      <c r="D101" s="2" t="s">
        <v>0</v>
      </c>
    </row>
    <row r="102" spans="1:4" ht="32.25" customHeight="1" x14ac:dyDescent="0.25">
      <c r="A102" s="109"/>
      <c r="B102" s="4" t="s">
        <v>6</v>
      </c>
      <c r="C102" s="2" t="s">
        <v>30</v>
      </c>
      <c r="D102" s="17"/>
    </row>
    <row r="103" spans="1:4" ht="30.75" customHeight="1" x14ac:dyDescent="0.25">
      <c r="A103" s="110"/>
      <c r="B103" s="4" t="s">
        <v>5</v>
      </c>
      <c r="C103" s="2" t="s">
        <v>30</v>
      </c>
      <c r="D103" s="2" t="s">
        <v>0</v>
      </c>
    </row>
    <row r="104" spans="1:4" ht="47.25" x14ac:dyDescent="0.25">
      <c r="A104" s="110"/>
      <c r="B104" s="4" t="s">
        <v>4</v>
      </c>
      <c r="C104" s="43" t="s">
        <v>268</v>
      </c>
      <c r="D104" s="55" t="s">
        <v>3</v>
      </c>
    </row>
    <row r="105" spans="1:4" ht="53.25" customHeight="1" x14ac:dyDescent="0.25">
      <c r="A105" s="110"/>
      <c r="B105" s="4" t="s">
        <v>123</v>
      </c>
      <c r="C105" s="43" t="s">
        <v>267</v>
      </c>
      <c r="D105" s="55" t="s">
        <v>3</v>
      </c>
    </row>
    <row r="106" spans="1:4" ht="190.5" customHeight="1" x14ac:dyDescent="0.25">
      <c r="A106" s="106" t="s">
        <v>285</v>
      </c>
      <c r="B106" s="107"/>
      <c r="C106" s="107"/>
      <c r="D106" s="108"/>
    </row>
    <row r="107" spans="1:4" ht="37.5" customHeight="1" x14ac:dyDescent="0.25">
      <c r="A107" s="2">
        <v>9</v>
      </c>
      <c r="B107" s="65" t="s">
        <v>127</v>
      </c>
      <c r="C107" s="89" t="s">
        <v>269</v>
      </c>
      <c r="D107" s="16"/>
    </row>
    <row r="108" spans="1:4" ht="35.25" customHeight="1" x14ac:dyDescent="0.25">
      <c r="A108" s="106" t="s">
        <v>270</v>
      </c>
      <c r="B108" s="107"/>
      <c r="C108" s="107"/>
      <c r="D108" s="108"/>
    </row>
    <row r="109" spans="1:4" ht="34.5" customHeight="1" x14ac:dyDescent="0.25">
      <c r="A109" s="2">
        <v>10</v>
      </c>
      <c r="B109" s="3" t="s">
        <v>272</v>
      </c>
      <c r="C109" s="43">
        <v>16</v>
      </c>
      <c r="D109" s="2" t="s">
        <v>0</v>
      </c>
    </row>
    <row r="110" spans="1:4" ht="36" customHeight="1" x14ac:dyDescent="0.25">
      <c r="A110" s="118" t="s">
        <v>271</v>
      </c>
      <c r="B110" s="119"/>
      <c r="C110" s="119"/>
      <c r="D110" s="120"/>
    </row>
    <row r="111" spans="1:4" ht="33.75" customHeight="1" x14ac:dyDescent="0.25">
      <c r="A111" s="123">
        <v>11</v>
      </c>
      <c r="B111" s="124" t="s">
        <v>273</v>
      </c>
      <c r="C111" s="124"/>
      <c r="D111" s="124"/>
    </row>
    <row r="112" spans="1:4" ht="269.25" customHeight="1" x14ac:dyDescent="0.25">
      <c r="A112" s="123"/>
      <c r="B112" s="124" t="s">
        <v>274</v>
      </c>
      <c r="C112" s="124"/>
      <c r="D112" s="124"/>
    </row>
    <row r="113" spans="1:4" ht="63" customHeight="1" x14ac:dyDescent="0.25">
      <c r="A113" s="124" t="s">
        <v>122</v>
      </c>
      <c r="B113" s="124"/>
      <c r="C113" s="124"/>
      <c r="D113" s="124"/>
    </row>
  </sheetData>
  <mergeCells count="30">
    <mergeCell ref="A106:D106"/>
    <mergeCell ref="A86:D86"/>
    <mergeCell ref="A113:D113"/>
    <mergeCell ref="A111:A112"/>
    <mergeCell ref="B111:D111"/>
    <mergeCell ref="B112:D112"/>
    <mergeCell ref="A110:D110"/>
    <mergeCell ref="A108:D108"/>
    <mergeCell ref="A60:D60"/>
    <mergeCell ref="A88:A92"/>
    <mergeCell ref="A95:A99"/>
    <mergeCell ref="A102:A105"/>
    <mergeCell ref="A62:A85"/>
    <mergeCell ref="A93:D93"/>
    <mergeCell ref="A100:D100"/>
    <mergeCell ref="A29:A31"/>
    <mergeCell ref="A1:D1"/>
    <mergeCell ref="A2:D2"/>
    <mergeCell ref="A3:D3"/>
    <mergeCell ref="A11:A14"/>
    <mergeCell ref="A16:A19"/>
    <mergeCell ref="A27:D27"/>
    <mergeCell ref="A21:A26"/>
    <mergeCell ref="A33:A37"/>
    <mergeCell ref="A39:A40"/>
    <mergeCell ref="A42:A43"/>
    <mergeCell ref="A46:A50"/>
    <mergeCell ref="A53:A59"/>
    <mergeCell ref="A44:D44"/>
    <mergeCell ref="A51:D51"/>
  </mergeCells>
  <pageMargins left="0.7086614173228347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N113"/>
  <sheetViews>
    <sheetView tabSelected="1" view="pageBreakPreview" topLeftCell="A106" zoomScaleNormal="100" zoomScaleSheetLayoutView="100" workbookViewId="0">
      <selection activeCell="L111" sqref="K111:L111"/>
    </sheetView>
  </sheetViews>
  <sheetFormatPr defaultRowHeight="15" x14ac:dyDescent="0.25"/>
  <cols>
    <col min="1" max="1" width="9.140625" style="12"/>
    <col min="2" max="2" width="37.140625" style="12" customWidth="1"/>
    <col min="3" max="3" width="28.140625" style="13" customWidth="1"/>
    <col min="4" max="4" width="22.5703125" style="12" customWidth="1"/>
  </cols>
  <sheetData>
    <row r="1" spans="1:4" ht="18.75" x14ac:dyDescent="0.25">
      <c r="A1" s="121" t="s">
        <v>215</v>
      </c>
      <c r="B1" s="121"/>
      <c r="C1" s="121"/>
      <c r="D1" s="121"/>
    </row>
    <row r="2" spans="1:4" ht="18.75" x14ac:dyDescent="0.25">
      <c r="A2" s="121" t="s">
        <v>78</v>
      </c>
      <c r="B2" s="121"/>
      <c r="C2" s="121"/>
      <c r="D2" s="121"/>
    </row>
    <row r="3" spans="1:4" ht="15.75" x14ac:dyDescent="0.25">
      <c r="A3" s="122" t="s">
        <v>55</v>
      </c>
      <c r="B3" s="122"/>
      <c r="C3" s="122"/>
      <c r="D3" s="122"/>
    </row>
    <row r="4" spans="1:4" ht="15.75"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31.5" x14ac:dyDescent="0.25">
      <c r="A7" s="9" t="s">
        <v>48</v>
      </c>
      <c r="B7" s="5" t="s">
        <v>47</v>
      </c>
      <c r="C7" s="2" t="s">
        <v>79</v>
      </c>
      <c r="D7" s="5"/>
    </row>
    <row r="8" spans="1:4" ht="15.75" x14ac:dyDescent="0.25">
      <c r="A8" s="9" t="s">
        <v>45</v>
      </c>
      <c r="B8" s="5" t="s">
        <v>44</v>
      </c>
      <c r="C8" s="2">
        <v>69</v>
      </c>
      <c r="D8" s="5"/>
    </row>
    <row r="9" spans="1:4" ht="15.75" x14ac:dyDescent="0.25">
      <c r="A9" s="9" t="s">
        <v>43</v>
      </c>
      <c r="B9" s="5" t="s">
        <v>42</v>
      </c>
      <c r="C9" s="2">
        <v>3.5</v>
      </c>
      <c r="D9" s="5"/>
    </row>
    <row r="10" spans="1:4" ht="49.5" customHeight="1" x14ac:dyDescent="0.25">
      <c r="A10" s="9" t="s">
        <v>41</v>
      </c>
      <c r="B10" s="5" t="s">
        <v>99</v>
      </c>
      <c r="C10" s="44">
        <f>SUM(C11:C14)</f>
        <v>427155</v>
      </c>
      <c r="D10" s="5"/>
    </row>
    <row r="11" spans="1:4" ht="15.75" x14ac:dyDescent="0.25">
      <c r="A11" s="103"/>
      <c r="B11" s="14" t="s">
        <v>57</v>
      </c>
      <c r="C11" s="43">
        <v>104984.2</v>
      </c>
      <c r="D11" s="5"/>
    </row>
    <row r="12" spans="1:4" ht="15.75" x14ac:dyDescent="0.25">
      <c r="A12" s="104"/>
      <c r="B12" s="14" t="s">
        <v>58</v>
      </c>
      <c r="C12" s="43">
        <v>151853.70000000001</v>
      </c>
      <c r="D12" s="5"/>
    </row>
    <row r="13" spans="1:4" ht="15.75" x14ac:dyDescent="0.25">
      <c r="A13" s="104"/>
      <c r="B13" s="14" t="s">
        <v>59</v>
      </c>
      <c r="C13" s="43">
        <v>35507.800000000003</v>
      </c>
      <c r="D13" s="5"/>
    </row>
    <row r="14" spans="1:4" ht="15.75" x14ac:dyDescent="0.25">
      <c r="A14" s="105"/>
      <c r="B14" s="14" t="s">
        <v>60</v>
      </c>
      <c r="C14" s="43">
        <v>134809.29999999999</v>
      </c>
      <c r="D14" s="5"/>
    </row>
    <row r="15" spans="1:4" ht="34.5" x14ac:dyDescent="0.25">
      <c r="A15" s="9" t="s">
        <v>40</v>
      </c>
      <c r="B15" s="5" t="s">
        <v>39</v>
      </c>
      <c r="C15" s="44">
        <f>SUM(C16:C19)</f>
        <v>50818.57</v>
      </c>
      <c r="D15" s="5"/>
    </row>
    <row r="16" spans="1:4" ht="15.75" x14ac:dyDescent="0.25">
      <c r="A16" s="103"/>
      <c r="B16" s="14" t="s">
        <v>57</v>
      </c>
      <c r="C16" s="43">
        <v>3795.8</v>
      </c>
      <c r="D16" s="5"/>
    </row>
    <row r="17" spans="1:4" ht="15.75" x14ac:dyDescent="0.25">
      <c r="A17" s="104"/>
      <c r="B17" s="14" t="s">
        <v>58</v>
      </c>
      <c r="C17" s="43">
        <v>16491.41</v>
      </c>
      <c r="D17" s="5"/>
    </row>
    <row r="18" spans="1:4" ht="15.75" x14ac:dyDescent="0.25">
      <c r="A18" s="104"/>
      <c r="B18" s="14" t="s">
        <v>59</v>
      </c>
      <c r="C18" s="43">
        <v>6766.57</v>
      </c>
      <c r="D18" s="5"/>
    </row>
    <row r="19" spans="1:4" ht="15.75" x14ac:dyDescent="0.25">
      <c r="A19" s="105"/>
      <c r="B19" s="14" t="s">
        <v>60</v>
      </c>
      <c r="C19" s="43">
        <v>23764.79</v>
      </c>
      <c r="D19" s="5"/>
    </row>
    <row r="20" spans="1:4" ht="50.25" x14ac:dyDescent="0.25">
      <c r="A20" s="9" t="s">
        <v>128</v>
      </c>
      <c r="B20" s="71" t="s">
        <v>130</v>
      </c>
      <c r="C20" s="43">
        <v>1.9</v>
      </c>
      <c r="D20" s="5"/>
    </row>
    <row r="21" spans="1:4" ht="15.75" x14ac:dyDescent="0.25">
      <c r="A21" s="103"/>
      <c r="B21" s="14" t="s">
        <v>63</v>
      </c>
      <c r="C21" s="33">
        <v>1.9</v>
      </c>
      <c r="D21" s="5"/>
    </row>
    <row r="22" spans="1:4" ht="15.75" x14ac:dyDescent="0.25">
      <c r="A22" s="104"/>
      <c r="B22" s="14" t="s">
        <v>64</v>
      </c>
      <c r="C22" s="33">
        <v>1.6</v>
      </c>
      <c r="D22" s="5"/>
    </row>
    <row r="23" spans="1:4" ht="15.75" x14ac:dyDescent="0.25">
      <c r="A23" s="104"/>
      <c r="B23" s="14" t="s">
        <v>133</v>
      </c>
      <c r="C23" s="33">
        <v>1.7</v>
      </c>
      <c r="D23" s="5"/>
    </row>
    <row r="24" spans="1:4" ht="15.75" x14ac:dyDescent="0.25">
      <c r="A24" s="104"/>
      <c r="B24" s="14" t="s">
        <v>65</v>
      </c>
      <c r="C24" s="33">
        <v>2.1</v>
      </c>
      <c r="D24" s="5"/>
    </row>
    <row r="25" spans="1:4" ht="15.75" x14ac:dyDescent="0.25">
      <c r="A25" s="104"/>
      <c r="B25" s="14" t="s">
        <v>66</v>
      </c>
      <c r="C25" s="33">
        <v>3.2</v>
      </c>
      <c r="D25" s="5"/>
    </row>
    <row r="26" spans="1:4" ht="15.75" x14ac:dyDescent="0.25">
      <c r="A26" s="105"/>
      <c r="B26" s="14" t="s">
        <v>132</v>
      </c>
      <c r="C26" s="33">
        <v>4.4000000000000004</v>
      </c>
      <c r="D26" s="5"/>
    </row>
    <row r="27" spans="1:4" ht="18" customHeight="1" x14ac:dyDescent="0.25">
      <c r="A27" s="115" t="s">
        <v>106</v>
      </c>
      <c r="B27" s="116"/>
      <c r="C27" s="116"/>
      <c r="D27" s="117"/>
    </row>
    <row r="28" spans="1:4" ht="33" customHeight="1" x14ac:dyDescent="0.25">
      <c r="A28" s="2">
        <v>2</v>
      </c>
      <c r="B28" s="5" t="s">
        <v>38</v>
      </c>
      <c r="C28" s="99" t="s">
        <v>2</v>
      </c>
      <c r="D28" s="2" t="s">
        <v>0</v>
      </c>
    </row>
    <row r="29" spans="1:4" ht="15.75" customHeight="1" x14ac:dyDescent="0.25">
      <c r="A29" s="112"/>
      <c r="B29" s="14" t="s">
        <v>61</v>
      </c>
      <c r="C29" s="24">
        <v>634.4</v>
      </c>
      <c r="D29" s="5"/>
    </row>
    <row r="30" spans="1:4" ht="15.75" customHeight="1" x14ac:dyDescent="0.25">
      <c r="A30" s="113"/>
      <c r="B30" s="14" t="s">
        <v>213</v>
      </c>
      <c r="C30" s="33">
        <v>364.95384000000001</v>
      </c>
      <c r="D30" s="5"/>
    </row>
    <row r="31" spans="1:4" ht="15.75" customHeight="1" x14ac:dyDescent="0.25">
      <c r="A31" s="114"/>
      <c r="B31" s="14" t="s">
        <v>62</v>
      </c>
      <c r="C31" s="34">
        <f>C30/C29</f>
        <v>0.57527402269861294</v>
      </c>
      <c r="D31" s="5"/>
    </row>
    <row r="32" spans="1:4" ht="34.5" x14ac:dyDescent="0.25">
      <c r="A32" s="9" t="s">
        <v>37</v>
      </c>
      <c r="B32" s="3" t="s">
        <v>101</v>
      </c>
      <c r="C32" s="37">
        <f>SUM(C33:C37)</f>
        <v>364.95384000000001</v>
      </c>
      <c r="D32" s="5"/>
    </row>
    <row r="33" spans="1:4" ht="15.75" customHeight="1" x14ac:dyDescent="0.25">
      <c r="A33" s="112"/>
      <c r="B33" s="14" t="s">
        <v>63</v>
      </c>
      <c r="C33" s="38">
        <v>28.509</v>
      </c>
      <c r="D33" s="5"/>
    </row>
    <row r="34" spans="1:4" ht="15.75" customHeight="1" x14ac:dyDescent="0.25">
      <c r="A34" s="113"/>
      <c r="B34" s="14" t="s">
        <v>64</v>
      </c>
      <c r="C34" s="38">
        <v>210.32868999999999</v>
      </c>
      <c r="D34" s="5"/>
    </row>
    <row r="35" spans="1:4" ht="15.75" customHeight="1" x14ac:dyDescent="0.25">
      <c r="A35" s="113"/>
      <c r="B35" s="14" t="s">
        <v>65</v>
      </c>
      <c r="C35" s="38">
        <v>84.853359999999995</v>
      </c>
      <c r="D35" s="5"/>
    </row>
    <row r="36" spans="1:4" ht="15.75" customHeight="1" x14ac:dyDescent="0.25">
      <c r="A36" s="113"/>
      <c r="B36" s="14" t="s">
        <v>66</v>
      </c>
      <c r="C36" s="38">
        <v>41.262790000000003</v>
      </c>
      <c r="D36" s="5"/>
    </row>
    <row r="37" spans="1:4" ht="15.75" customHeight="1" x14ac:dyDescent="0.25">
      <c r="A37" s="114"/>
      <c r="B37" s="14" t="s">
        <v>67</v>
      </c>
      <c r="C37" s="38">
        <v>0</v>
      </c>
      <c r="D37" s="5"/>
    </row>
    <row r="38" spans="1:4" ht="37.5" customHeight="1" x14ac:dyDescent="0.25">
      <c r="A38" s="9" t="s">
        <v>35</v>
      </c>
      <c r="B38" s="3" t="s">
        <v>34</v>
      </c>
      <c r="C38" s="99"/>
      <c r="D38" s="5"/>
    </row>
    <row r="39" spans="1:4" ht="15.75" x14ac:dyDescent="0.25">
      <c r="A39" s="112"/>
      <c r="B39" s="14" t="s">
        <v>61</v>
      </c>
      <c r="C39" s="24">
        <v>561</v>
      </c>
      <c r="D39" s="5"/>
    </row>
    <row r="40" spans="1:4" ht="15.75" x14ac:dyDescent="0.25">
      <c r="A40" s="114"/>
      <c r="B40" s="14" t="s">
        <v>68</v>
      </c>
      <c r="C40" s="38">
        <f>346.674+10.543</f>
        <v>357.21699999999998</v>
      </c>
      <c r="D40" s="5"/>
    </row>
    <row r="41" spans="1:4" ht="31.5" x14ac:dyDescent="0.25">
      <c r="A41" s="9" t="s">
        <v>33</v>
      </c>
      <c r="B41" s="6" t="s">
        <v>32</v>
      </c>
      <c r="C41" s="44"/>
      <c r="D41" s="5"/>
    </row>
    <row r="42" spans="1:4" ht="15.75" x14ac:dyDescent="0.25">
      <c r="A42" s="112"/>
      <c r="B42" s="14" t="s">
        <v>61</v>
      </c>
      <c r="C42" s="45">
        <v>73.400000000000006</v>
      </c>
      <c r="D42" s="5"/>
    </row>
    <row r="43" spans="1:4" ht="15.75" x14ac:dyDescent="0.25">
      <c r="A43" s="114"/>
      <c r="B43" s="14" t="s">
        <v>68</v>
      </c>
      <c r="C43" s="38">
        <v>0</v>
      </c>
      <c r="D43" s="5"/>
    </row>
    <row r="44" spans="1:4" ht="33.75" customHeight="1" x14ac:dyDescent="0.25">
      <c r="A44" s="106" t="s">
        <v>124</v>
      </c>
      <c r="B44" s="107"/>
      <c r="C44" s="107"/>
      <c r="D44" s="108"/>
    </row>
    <row r="45" spans="1:4" ht="31.5" x14ac:dyDescent="0.25">
      <c r="A45" s="2">
        <v>3</v>
      </c>
      <c r="B45" s="3" t="s">
        <v>31</v>
      </c>
      <c r="C45" s="99" t="s">
        <v>2</v>
      </c>
      <c r="D45" s="2" t="s">
        <v>0</v>
      </c>
    </row>
    <row r="46" spans="1:4" ht="15.75" x14ac:dyDescent="0.25">
      <c r="A46" s="112"/>
      <c r="B46" s="14" t="s">
        <v>69</v>
      </c>
      <c r="C46" s="37">
        <v>2345.39</v>
      </c>
      <c r="D46" s="5"/>
    </row>
    <row r="47" spans="1:4" ht="15.75" x14ac:dyDescent="0.25">
      <c r="A47" s="113"/>
      <c r="B47" s="14" t="s">
        <v>70</v>
      </c>
      <c r="C47" s="38">
        <v>1712.69</v>
      </c>
      <c r="D47" s="5"/>
    </row>
    <row r="48" spans="1:4" ht="15.75" x14ac:dyDescent="0.25">
      <c r="A48" s="113"/>
      <c r="B48" s="14" t="s">
        <v>126</v>
      </c>
      <c r="C48" s="88">
        <v>632.70000000000005</v>
      </c>
      <c r="D48" s="5"/>
    </row>
    <row r="49" spans="1:4" ht="15.75" x14ac:dyDescent="0.25">
      <c r="A49" s="113"/>
      <c r="B49" s="14" t="s">
        <v>253</v>
      </c>
      <c r="C49" s="40">
        <v>0.73</v>
      </c>
      <c r="D49" s="5"/>
    </row>
    <row r="50" spans="1:4" ht="15.75" x14ac:dyDescent="0.25">
      <c r="A50" s="114"/>
      <c r="B50" s="14" t="s">
        <v>140</v>
      </c>
      <c r="C50" s="40">
        <v>0.27</v>
      </c>
      <c r="D50" s="5"/>
    </row>
    <row r="51" spans="1:4" ht="32.25" customHeight="1" x14ac:dyDescent="0.25">
      <c r="A51" s="106" t="s">
        <v>102</v>
      </c>
      <c r="B51" s="107"/>
      <c r="C51" s="107"/>
      <c r="D51" s="108"/>
    </row>
    <row r="52" spans="1:4" ht="31.5" x14ac:dyDescent="0.25">
      <c r="A52" s="2">
        <v>4</v>
      </c>
      <c r="B52" s="51" t="s">
        <v>254</v>
      </c>
      <c r="C52" s="2" t="s">
        <v>2</v>
      </c>
      <c r="D52" s="2" t="s">
        <v>0</v>
      </c>
    </row>
    <row r="53" spans="1:4" ht="15.75" customHeight="1" x14ac:dyDescent="0.25">
      <c r="A53" s="125"/>
      <c r="B53" s="47" t="s">
        <v>71</v>
      </c>
      <c r="C53" s="37" t="s">
        <v>286</v>
      </c>
      <c r="D53" s="35"/>
    </row>
    <row r="54" spans="1:4" ht="15.75" customHeight="1" x14ac:dyDescent="0.25">
      <c r="A54" s="126"/>
      <c r="B54" s="47" t="s">
        <v>72</v>
      </c>
      <c r="C54" s="38" t="s">
        <v>287</v>
      </c>
      <c r="D54" s="35"/>
    </row>
    <row r="55" spans="1:4" ht="15.75" customHeight="1" x14ac:dyDescent="0.25">
      <c r="A55" s="126"/>
      <c r="B55" s="47" t="s">
        <v>118</v>
      </c>
      <c r="C55" s="38" t="s">
        <v>288</v>
      </c>
      <c r="D55" s="35"/>
    </row>
    <row r="56" spans="1:4" ht="15.75" customHeight="1" x14ac:dyDescent="0.25">
      <c r="A56" s="126"/>
      <c r="B56" s="47" t="s">
        <v>119</v>
      </c>
      <c r="C56" s="38" t="s">
        <v>289</v>
      </c>
      <c r="D56" s="35"/>
    </row>
    <row r="57" spans="1:4" ht="15.75" customHeight="1" x14ac:dyDescent="0.25">
      <c r="A57" s="126"/>
      <c r="B57" s="47" t="s">
        <v>120</v>
      </c>
      <c r="C57" s="38" t="s">
        <v>290</v>
      </c>
      <c r="D57" s="35"/>
    </row>
    <row r="58" spans="1:4" ht="15.75" customHeight="1" x14ac:dyDescent="0.25">
      <c r="A58" s="126"/>
      <c r="B58" s="47" t="s">
        <v>73</v>
      </c>
      <c r="C58" s="38" t="s">
        <v>30</v>
      </c>
      <c r="D58" s="35"/>
    </row>
    <row r="59" spans="1:4" ht="31.5" x14ac:dyDescent="0.25">
      <c r="A59" s="127"/>
      <c r="B59" s="47" t="s">
        <v>74</v>
      </c>
      <c r="C59" s="38" t="s">
        <v>291</v>
      </c>
      <c r="D59" s="35"/>
    </row>
    <row r="60" spans="1:4" ht="19.5" customHeight="1" x14ac:dyDescent="0.25">
      <c r="A60" s="118" t="s">
        <v>104</v>
      </c>
      <c r="B60" s="119"/>
      <c r="C60" s="119"/>
      <c r="D60" s="120"/>
    </row>
    <row r="61" spans="1:4" ht="63" x14ac:dyDescent="0.25">
      <c r="A61" s="2">
        <v>5</v>
      </c>
      <c r="B61" s="10" t="s">
        <v>29</v>
      </c>
      <c r="C61" s="74" t="s">
        <v>168</v>
      </c>
      <c r="D61" s="2" t="s">
        <v>0</v>
      </c>
    </row>
    <row r="62" spans="1:4" ht="15.75" x14ac:dyDescent="0.25">
      <c r="A62" s="112"/>
      <c r="B62" s="4" t="s">
        <v>28</v>
      </c>
      <c r="C62" s="18">
        <f>C63+C68+C73+C84+C85+C70</f>
        <v>98150.700000000012</v>
      </c>
      <c r="D62" s="5"/>
    </row>
    <row r="63" spans="1:4" ht="83.25" customHeight="1" x14ac:dyDescent="0.25">
      <c r="A63" s="113"/>
      <c r="B63" s="1" t="s">
        <v>27</v>
      </c>
      <c r="C63" s="28">
        <f>SUM(C64:C67)</f>
        <v>5419.4</v>
      </c>
      <c r="D63" s="5"/>
    </row>
    <row r="64" spans="1:4" ht="15.75" customHeight="1" x14ac:dyDescent="0.25">
      <c r="A64" s="113"/>
      <c r="B64" s="4" t="s">
        <v>98</v>
      </c>
      <c r="C64" s="18">
        <v>1841.1</v>
      </c>
      <c r="D64" s="5"/>
    </row>
    <row r="65" spans="1:4" ht="47.25" customHeight="1" x14ac:dyDescent="0.25">
      <c r="A65" s="113"/>
      <c r="B65" s="4" t="s">
        <v>100</v>
      </c>
      <c r="C65" s="18">
        <v>21.4</v>
      </c>
      <c r="D65" s="5"/>
    </row>
    <row r="66" spans="1:4" ht="32.25" customHeight="1" x14ac:dyDescent="0.25">
      <c r="A66" s="113"/>
      <c r="B66" s="73" t="s">
        <v>217</v>
      </c>
      <c r="C66" s="18"/>
      <c r="D66" s="5"/>
    </row>
    <row r="67" spans="1:4" ht="32.25" customHeight="1" x14ac:dyDescent="0.25">
      <c r="A67" s="113"/>
      <c r="B67" s="4" t="s">
        <v>96</v>
      </c>
      <c r="C67" s="18">
        <v>3556.9</v>
      </c>
      <c r="D67" s="5"/>
    </row>
    <row r="68" spans="1:4" ht="60.75" customHeight="1" x14ac:dyDescent="0.25">
      <c r="A68" s="113"/>
      <c r="B68" s="1" t="s">
        <v>26</v>
      </c>
      <c r="C68" s="28">
        <f>C69</f>
        <v>13567</v>
      </c>
      <c r="D68" s="5"/>
    </row>
    <row r="69" spans="1:4" ht="31.5" x14ac:dyDescent="0.25">
      <c r="A69" s="113"/>
      <c r="B69" s="1" t="s">
        <v>121</v>
      </c>
      <c r="C69" s="18">
        <v>13567</v>
      </c>
      <c r="D69" s="5"/>
    </row>
    <row r="70" spans="1:4" ht="67.5" customHeight="1" x14ac:dyDescent="0.25">
      <c r="A70" s="113"/>
      <c r="B70" s="4" t="s">
        <v>97</v>
      </c>
      <c r="C70" s="28">
        <f>C72</f>
        <v>3387.6</v>
      </c>
      <c r="D70" s="4"/>
    </row>
    <row r="71" spans="1:4" ht="15.75" x14ac:dyDescent="0.25">
      <c r="A71" s="113"/>
      <c r="B71" s="7" t="s">
        <v>25</v>
      </c>
      <c r="C71" s="18"/>
      <c r="D71" s="4"/>
    </row>
    <row r="72" spans="1:4" ht="66.75" customHeight="1" x14ac:dyDescent="0.25">
      <c r="A72" s="113"/>
      <c r="B72" s="4" t="s">
        <v>24</v>
      </c>
      <c r="C72" s="23">
        <f>2293.5+303.1+791</f>
        <v>3387.6</v>
      </c>
      <c r="D72" s="4"/>
    </row>
    <row r="73" spans="1:4" ht="48.75" customHeight="1" x14ac:dyDescent="0.25">
      <c r="A73" s="113"/>
      <c r="B73" s="4" t="s">
        <v>23</v>
      </c>
      <c r="C73" s="25">
        <f>C74+C79</f>
        <v>72068.099999999991</v>
      </c>
      <c r="D73" s="4"/>
    </row>
    <row r="74" spans="1:4" ht="15.75" x14ac:dyDescent="0.25">
      <c r="A74" s="113"/>
      <c r="B74" s="6" t="s">
        <v>22</v>
      </c>
      <c r="C74" s="23">
        <f>C75+C76+C77+C78</f>
        <v>72068.099999999991</v>
      </c>
      <c r="D74" s="6"/>
    </row>
    <row r="75" spans="1:4" ht="17.25" customHeight="1" x14ac:dyDescent="0.25">
      <c r="A75" s="113"/>
      <c r="B75" s="4" t="s">
        <v>21</v>
      </c>
      <c r="C75" s="23">
        <v>42731.6</v>
      </c>
      <c r="D75" s="4"/>
    </row>
    <row r="76" spans="1:4" ht="17.25" customHeight="1" x14ac:dyDescent="0.25">
      <c r="A76" s="113"/>
      <c r="B76" s="4" t="s">
        <v>20</v>
      </c>
      <c r="C76" s="23"/>
      <c r="D76" s="4"/>
    </row>
    <row r="77" spans="1:4" ht="61.5" customHeight="1" x14ac:dyDescent="0.25">
      <c r="A77" s="113"/>
      <c r="B77" s="4" t="s">
        <v>95</v>
      </c>
      <c r="C77" s="23">
        <v>186.2</v>
      </c>
      <c r="D77" s="4"/>
    </row>
    <row r="78" spans="1:4" ht="45.75" customHeight="1" x14ac:dyDescent="0.25">
      <c r="A78" s="113"/>
      <c r="B78" s="4" t="s">
        <v>86</v>
      </c>
      <c r="C78" s="23">
        <v>29150.3</v>
      </c>
      <c r="D78" s="4"/>
    </row>
    <row r="79" spans="1:4" ht="15.75" x14ac:dyDescent="0.25">
      <c r="A79" s="113"/>
      <c r="B79" s="6" t="s">
        <v>19</v>
      </c>
      <c r="C79" s="23">
        <f>C80+C81+C82+C83</f>
        <v>0</v>
      </c>
      <c r="D79" s="6"/>
    </row>
    <row r="80" spans="1:4" ht="27" customHeight="1" x14ac:dyDescent="0.25">
      <c r="A80" s="113"/>
      <c r="B80" s="6" t="s">
        <v>18</v>
      </c>
      <c r="C80" s="23"/>
      <c r="D80" s="6"/>
    </row>
    <row r="81" spans="1:14" ht="19.5" customHeight="1" x14ac:dyDescent="0.25">
      <c r="A81" s="113"/>
      <c r="B81" s="6" t="s">
        <v>17</v>
      </c>
      <c r="C81" s="23"/>
      <c r="D81" s="6"/>
    </row>
    <row r="82" spans="1:14" ht="28.5" customHeight="1" x14ac:dyDescent="0.25">
      <c r="A82" s="113"/>
      <c r="B82" s="6" t="s">
        <v>16</v>
      </c>
      <c r="C82" s="23"/>
      <c r="D82" s="6"/>
    </row>
    <row r="83" spans="1:14" ht="93" customHeight="1" x14ac:dyDescent="0.25">
      <c r="A83" s="113"/>
      <c r="B83" s="6" t="s">
        <v>15</v>
      </c>
      <c r="C83" s="23"/>
      <c r="D83" s="6"/>
    </row>
    <row r="84" spans="1:14" ht="63.75" customHeight="1" x14ac:dyDescent="0.25">
      <c r="A84" s="113"/>
      <c r="B84" s="4" t="s">
        <v>14</v>
      </c>
      <c r="C84" s="25">
        <f>5+0.1+7.2+3696.3</f>
        <v>3708.6000000000004</v>
      </c>
      <c r="D84" s="4"/>
      <c r="N84" s="56"/>
    </row>
    <row r="85" spans="1:14" ht="67.5" customHeight="1" x14ac:dyDescent="0.25">
      <c r="A85" s="114"/>
      <c r="B85" s="4" t="s">
        <v>13</v>
      </c>
      <c r="C85" s="25">
        <v>0</v>
      </c>
      <c r="D85" s="4"/>
    </row>
    <row r="86" spans="1:14" ht="96.75" customHeight="1" x14ac:dyDescent="0.25">
      <c r="A86" s="106" t="s">
        <v>222</v>
      </c>
      <c r="B86" s="107"/>
      <c r="C86" s="107"/>
      <c r="D86" s="108"/>
      <c r="E86" s="29"/>
    </row>
    <row r="87" spans="1:14" ht="35.25" customHeight="1" x14ac:dyDescent="0.25">
      <c r="A87" s="2">
        <v>6</v>
      </c>
      <c r="B87" s="51" t="s">
        <v>259</v>
      </c>
      <c r="C87" s="61" t="s">
        <v>2</v>
      </c>
      <c r="D87" s="2" t="s">
        <v>0</v>
      </c>
    </row>
    <row r="88" spans="1:14" ht="45.75" customHeight="1" x14ac:dyDescent="0.25">
      <c r="A88" s="112"/>
      <c r="B88" s="4" t="s">
        <v>260</v>
      </c>
      <c r="C88" s="96" t="s">
        <v>376</v>
      </c>
      <c r="D88" s="4"/>
    </row>
    <row r="89" spans="1:14" ht="33.75" customHeight="1" x14ac:dyDescent="0.25">
      <c r="A89" s="113"/>
      <c r="B89" s="4" t="s">
        <v>261</v>
      </c>
      <c r="C89" s="41" t="s">
        <v>292</v>
      </c>
      <c r="D89" s="4"/>
    </row>
    <row r="90" spans="1:14" ht="21" customHeight="1" x14ac:dyDescent="0.25">
      <c r="A90" s="113"/>
      <c r="B90" s="4" t="s">
        <v>293</v>
      </c>
      <c r="C90" s="41" t="s">
        <v>294</v>
      </c>
      <c r="D90" s="4"/>
    </row>
    <row r="91" spans="1:14" ht="33.75" customHeight="1" x14ac:dyDescent="0.25">
      <c r="A91" s="113"/>
      <c r="B91" s="4" t="s">
        <v>154</v>
      </c>
      <c r="C91" s="87" t="s">
        <v>295</v>
      </c>
      <c r="D91" s="4"/>
    </row>
    <row r="92" spans="1:14" ht="33.75" customHeight="1" x14ac:dyDescent="0.25">
      <c r="A92" s="114"/>
      <c r="B92" s="4" t="s">
        <v>155</v>
      </c>
      <c r="C92" s="87" t="s">
        <v>296</v>
      </c>
      <c r="D92" s="4"/>
    </row>
    <row r="93" spans="1:14" ht="48" customHeight="1" x14ac:dyDescent="0.25">
      <c r="A93" s="106" t="s">
        <v>116</v>
      </c>
      <c r="B93" s="107"/>
      <c r="C93" s="107"/>
      <c r="D93" s="108"/>
    </row>
    <row r="94" spans="1:14" ht="31.5" customHeight="1" x14ac:dyDescent="0.25">
      <c r="A94" s="2">
        <v>7</v>
      </c>
      <c r="B94" s="6" t="s">
        <v>110</v>
      </c>
      <c r="C94" s="88">
        <f>SUM(C95:C99)</f>
        <v>105077.79000000001</v>
      </c>
      <c r="D94" s="2" t="s">
        <v>0</v>
      </c>
    </row>
    <row r="95" spans="1:14" ht="18.75" customHeight="1" x14ac:dyDescent="0.25">
      <c r="A95" s="109"/>
      <c r="B95" s="4" t="s">
        <v>12</v>
      </c>
      <c r="C95" s="88">
        <v>0</v>
      </c>
      <c r="D95" s="16"/>
    </row>
    <row r="96" spans="1:14" ht="51" customHeight="1" x14ac:dyDescent="0.25">
      <c r="A96" s="110"/>
      <c r="B96" s="4" t="s">
        <v>223</v>
      </c>
      <c r="C96" s="88">
        <v>7357.5</v>
      </c>
      <c r="D96" s="16"/>
    </row>
    <row r="97" spans="1:4" ht="18.75" customHeight="1" x14ac:dyDescent="0.25">
      <c r="A97" s="110"/>
      <c r="B97" s="4" t="s">
        <v>10</v>
      </c>
      <c r="C97" s="38">
        <f>44869.69+10000</f>
        <v>54869.69</v>
      </c>
      <c r="D97" s="16"/>
    </row>
    <row r="98" spans="1:4" ht="18.75" customHeight="1" x14ac:dyDescent="0.25">
      <c r="A98" s="110"/>
      <c r="B98" s="4" t="s">
        <v>9</v>
      </c>
      <c r="C98" s="88">
        <v>21410.6</v>
      </c>
      <c r="D98" s="16"/>
    </row>
    <row r="99" spans="1:4" ht="30.75" customHeight="1" x14ac:dyDescent="0.25">
      <c r="A99" s="111"/>
      <c r="B99" s="4" t="s">
        <v>125</v>
      </c>
      <c r="C99" s="88">
        <v>21440</v>
      </c>
      <c r="D99" s="16"/>
    </row>
    <row r="100" spans="1:4" ht="30.75" customHeight="1" x14ac:dyDescent="0.25">
      <c r="A100" s="106" t="s">
        <v>224</v>
      </c>
      <c r="B100" s="107"/>
      <c r="C100" s="107"/>
      <c r="D100" s="108"/>
    </row>
    <row r="101" spans="1:4" ht="21.75" customHeight="1" x14ac:dyDescent="0.25">
      <c r="A101" s="2">
        <v>8</v>
      </c>
      <c r="B101" s="6" t="s">
        <v>7</v>
      </c>
      <c r="C101" s="5"/>
      <c r="D101" s="2" t="s">
        <v>0</v>
      </c>
    </row>
    <row r="102" spans="1:4" ht="29.25" customHeight="1" x14ac:dyDescent="0.25">
      <c r="A102" s="109"/>
      <c r="B102" s="4" t="s">
        <v>6</v>
      </c>
      <c r="C102" s="2" t="s">
        <v>30</v>
      </c>
      <c r="D102" s="17"/>
    </row>
    <row r="103" spans="1:4" ht="30" customHeight="1" x14ac:dyDescent="0.25">
      <c r="A103" s="110"/>
      <c r="B103" s="4" t="s">
        <v>5</v>
      </c>
      <c r="C103" s="2" t="s">
        <v>30</v>
      </c>
      <c r="D103" s="2" t="s">
        <v>0</v>
      </c>
    </row>
    <row r="104" spans="1:4" ht="47.25" x14ac:dyDescent="0.25">
      <c r="A104" s="110"/>
      <c r="B104" s="4" t="s">
        <v>4</v>
      </c>
      <c r="C104" s="43" t="s">
        <v>268</v>
      </c>
      <c r="D104" s="55" t="s">
        <v>3</v>
      </c>
    </row>
    <row r="105" spans="1:4" ht="47.25" x14ac:dyDescent="0.25">
      <c r="A105" s="110"/>
      <c r="B105" s="4" t="s">
        <v>123</v>
      </c>
      <c r="C105" s="43" t="s">
        <v>267</v>
      </c>
      <c r="D105" s="55" t="s">
        <v>3</v>
      </c>
    </row>
    <row r="106" spans="1:4" ht="173.25" customHeight="1" x14ac:dyDescent="0.25">
      <c r="A106" s="106" t="s">
        <v>297</v>
      </c>
      <c r="B106" s="107"/>
      <c r="C106" s="107"/>
      <c r="D106" s="108"/>
    </row>
    <row r="107" spans="1:4" ht="36.75" customHeight="1" x14ac:dyDescent="0.25">
      <c r="A107" s="64">
        <v>9</v>
      </c>
      <c r="B107" s="65" t="s">
        <v>127</v>
      </c>
      <c r="C107" s="89" t="s">
        <v>269</v>
      </c>
      <c r="D107" s="16"/>
    </row>
    <row r="108" spans="1:4" ht="35.25" customHeight="1" x14ac:dyDescent="0.25">
      <c r="A108" s="106" t="s">
        <v>270</v>
      </c>
      <c r="B108" s="107"/>
      <c r="C108" s="107"/>
      <c r="D108" s="108"/>
    </row>
    <row r="109" spans="1:4" ht="24" customHeight="1" x14ac:dyDescent="0.25">
      <c r="A109" s="64">
        <v>10</v>
      </c>
      <c r="B109" s="3" t="s">
        <v>1</v>
      </c>
      <c r="C109" s="43">
        <v>16</v>
      </c>
      <c r="D109" s="64" t="s">
        <v>0</v>
      </c>
    </row>
    <row r="110" spans="1:4" ht="36" customHeight="1" x14ac:dyDescent="0.25">
      <c r="A110" s="118" t="s">
        <v>271</v>
      </c>
      <c r="B110" s="119"/>
      <c r="C110" s="119"/>
      <c r="D110" s="120"/>
    </row>
    <row r="111" spans="1:4" ht="33.75" customHeight="1" x14ac:dyDescent="0.25">
      <c r="A111" s="123">
        <v>11</v>
      </c>
      <c r="B111" s="124" t="s">
        <v>273</v>
      </c>
      <c r="C111" s="124"/>
      <c r="D111" s="124"/>
    </row>
    <row r="112" spans="1:4" ht="269.25" customHeight="1" x14ac:dyDescent="0.25">
      <c r="A112" s="123"/>
      <c r="B112" s="124" t="s">
        <v>274</v>
      </c>
      <c r="C112" s="124"/>
      <c r="D112" s="124"/>
    </row>
    <row r="113" spans="1:4" ht="63" customHeight="1" x14ac:dyDescent="0.25">
      <c r="A113" s="124" t="s">
        <v>122</v>
      </c>
      <c r="B113" s="124"/>
      <c r="C113" s="124"/>
      <c r="D113" s="124"/>
    </row>
  </sheetData>
  <mergeCells count="30">
    <mergeCell ref="A33:A37"/>
    <mergeCell ref="A39:A40"/>
    <mergeCell ref="A42:A43"/>
    <mergeCell ref="A46:A50"/>
    <mergeCell ref="A53:A59"/>
    <mergeCell ref="A44:D44"/>
    <mergeCell ref="A29:A31"/>
    <mergeCell ref="A1:D1"/>
    <mergeCell ref="A2:D2"/>
    <mergeCell ref="A3:D3"/>
    <mergeCell ref="A11:A14"/>
    <mergeCell ref="A16:A19"/>
    <mergeCell ref="A27:D27"/>
    <mergeCell ref="A21:A26"/>
    <mergeCell ref="A108:D108"/>
    <mergeCell ref="A51:D51"/>
    <mergeCell ref="A88:A92"/>
    <mergeCell ref="A95:A99"/>
    <mergeCell ref="A102:A105"/>
    <mergeCell ref="A62:A85"/>
    <mergeCell ref="A93:D93"/>
    <mergeCell ref="A106:D106"/>
    <mergeCell ref="A100:D100"/>
    <mergeCell ref="A60:D60"/>
    <mergeCell ref="A86:D86"/>
    <mergeCell ref="A111:A112"/>
    <mergeCell ref="B111:D111"/>
    <mergeCell ref="B112:D112"/>
    <mergeCell ref="A113:D113"/>
    <mergeCell ref="A110:D110"/>
  </mergeCells>
  <pageMargins left="0.70866141732283472" right="0.31496062992125984"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E115"/>
  <sheetViews>
    <sheetView view="pageBreakPreview" topLeftCell="A86" zoomScaleNormal="100" zoomScaleSheetLayoutView="100" workbookViewId="0">
      <selection activeCell="C88" sqref="C88"/>
    </sheetView>
  </sheetViews>
  <sheetFormatPr defaultRowHeight="15" x14ac:dyDescent="0.25"/>
  <cols>
    <col min="1" max="1" width="9.140625" style="12"/>
    <col min="2" max="2" width="37.140625" style="12" customWidth="1"/>
    <col min="3" max="3" width="28.140625" style="13" customWidth="1"/>
    <col min="4" max="4" width="17.5703125" style="12" customWidth="1"/>
  </cols>
  <sheetData>
    <row r="1" spans="1:4" ht="18.75" x14ac:dyDescent="0.25">
      <c r="A1" s="121" t="s">
        <v>215</v>
      </c>
      <c r="B1" s="121"/>
      <c r="C1" s="121"/>
      <c r="D1" s="121"/>
    </row>
    <row r="2" spans="1:4" ht="18.75" x14ac:dyDescent="0.25">
      <c r="A2" s="121" t="s">
        <v>82</v>
      </c>
      <c r="B2" s="121"/>
      <c r="C2" s="121"/>
      <c r="D2" s="121"/>
    </row>
    <row r="3" spans="1:4" ht="15.75" x14ac:dyDescent="0.25">
      <c r="A3" s="122" t="s">
        <v>55</v>
      </c>
      <c r="B3" s="122"/>
      <c r="C3" s="122"/>
      <c r="D3" s="122"/>
    </row>
    <row r="4" spans="1:4" ht="15.75"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15.75" x14ac:dyDescent="0.25">
      <c r="A7" s="9" t="s">
        <v>48</v>
      </c>
      <c r="B7" s="5" t="s">
        <v>47</v>
      </c>
      <c r="C7" s="2" t="s">
        <v>83</v>
      </c>
      <c r="D7" s="5"/>
    </row>
    <row r="8" spans="1:4" ht="15.75" x14ac:dyDescent="0.25">
      <c r="A8" s="9" t="s">
        <v>45</v>
      </c>
      <c r="B8" s="5" t="s">
        <v>44</v>
      </c>
      <c r="C8" s="2">
        <v>62</v>
      </c>
      <c r="D8" s="5"/>
    </row>
    <row r="9" spans="1:4" ht="15.75" x14ac:dyDescent="0.25">
      <c r="A9" s="9" t="s">
        <v>43</v>
      </c>
      <c r="B9" s="5" t="s">
        <v>42</v>
      </c>
      <c r="C9" s="2">
        <v>3</v>
      </c>
      <c r="D9" s="5"/>
    </row>
    <row r="10" spans="1:4" ht="48" customHeight="1" x14ac:dyDescent="0.25">
      <c r="A10" s="9" t="s">
        <v>41</v>
      </c>
      <c r="B10" s="5" t="s">
        <v>99</v>
      </c>
      <c r="C10" s="5">
        <f>SUM(C11:C14)</f>
        <v>120543.6</v>
      </c>
      <c r="D10" s="5"/>
    </row>
    <row r="11" spans="1:4" ht="15.75" x14ac:dyDescent="0.25">
      <c r="A11" s="103"/>
      <c r="B11" s="14" t="s">
        <v>57</v>
      </c>
      <c r="C11" s="2">
        <f>85+31685.7</f>
        <v>31770.7</v>
      </c>
      <c r="D11" s="5"/>
    </row>
    <row r="12" spans="1:4" ht="15.75" x14ac:dyDescent="0.25">
      <c r="A12" s="104"/>
      <c r="B12" s="14" t="s">
        <v>58</v>
      </c>
      <c r="C12" s="2">
        <f>216+38921.9</f>
        <v>39137.9</v>
      </c>
      <c r="D12" s="5"/>
    </row>
    <row r="13" spans="1:4" ht="15.75" x14ac:dyDescent="0.25">
      <c r="A13" s="104"/>
      <c r="B13" s="14" t="s">
        <v>59</v>
      </c>
      <c r="C13" s="2">
        <f>135+8923.3</f>
        <v>9058.2999999999993</v>
      </c>
      <c r="D13" s="5"/>
    </row>
    <row r="14" spans="1:4" ht="15.75" x14ac:dyDescent="0.25">
      <c r="A14" s="105"/>
      <c r="B14" s="14" t="s">
        <v>60</v>
      </c>
      <c r="C14" s="2">
        <f>357+40219.7</f>
        <v>40576.699999999997</v>
      </c>
      <c r="D14" s="5"/>
    </row>
    <row r="15" spans="1:4" ht="34.5" x14ac:dyDescent="0.25">
      <c r="A15" s="9" t="s">
        <v>40</v>
      </c>
      <c r="B15" s="5" t="s">
        <v>39</v>
      </c>
      <c r="C15" s="5">
        <f>SUM(C16:C19)</f>
        <v>16126.5</v>
      </c>
      <c r="D15" s="5"/>
    </row>
    <row r="16" spans="1:4" ht="15.75" x14ac:dyDescent="0.25">
      <c r="A16" s="103"/>
      <c r="B16" s="14" t="s">
        <v>57</v>
      </c>
      <c r="C16" s="2">
        <f>3.5+1261.1</f>
        <v>1264.5999999999999</v>
      </c>
      <c r="D16" s="5"/>
    </row>
    <row r="17" spans="1:4" ht="15.75" x14ac:dyDescent="0.25">
      <c r="A17" s="104"/>
      <c r="B17" s="14" t="s">
        <v>58</v>
      </c>
      <c r="C17" s="2">
        <f>30+4553.7</f>
        <v>4583.7</v>
      </c>
      <c r="D17" s="5"/>
    </row>
    <row r="18" spans="1:4" ht="15.75" x14ac:dyDescent="0.25">
      <c r="A18" s="104"/>
      <c r="B18" s="14" t="s">
        <v>59</v>
      </c>
      <c r="C18" s="2">
        <f>41.8+1825.5</f>
        <v>1867.3</v>
      </c>
      <c r="D18" s="5"/>
    </row>
    <row r="19" spans="1:4" ht="15.75" x14ac:dyDescent="0.25">
      <c r="A19" s="105"/>
      <c r="B19" s="14" t="s">
        <v>60</v>
      </c>
      <c r="C19" s="2">
        <f>83+8327.9</f>
        <v>8410.9</v>
      </c>
      <c r="D19" s="5"/>
    </row>
    <row r="20" spans="1:4" ht="50.25" x14ac:dyDescent="0.25">
      <c r="A20" s="9" t="s">
        <v>128</v>
      </c>
      <c r="B20" s="71" t="s">
        <v>130</v>
      </c>
      <c r="C20" s="18">
        <v>2</v>
      </c>
      <c r="D20" s="5"/>
    </row>
    <row r="21" spans="1:4" ht="15.75" x14ac:dyDescent="0.25">
      <c r="A21" s="103"/>
      <c r="B21" s="14" t="s">
        <v>63</v>
      </c>
      <c r="C21" s="33">
        <v>2.1</v>
      </c>
      <c r="D21" s="5"/>
    </row>
    <row r="22" spans="1:4" ht="15.75" x14ac:dyDescent="0.25">
      <c r="A22" s="104"/>
      <c r="B22" s="14" t="s">
        <v>64</v>
      </c>
      <c r="C22" s="33">
        <v>1.6</v>
      </c>
      <c r="D22" s="5"/>
    </row>
    <row r="23" spans="1:4" ht="15.75" x14ac:dyDescent="0.25">
      <c r="A23" s="104"/>
      <c r="B23" s="14" t="s">
        <v>84</v>
      </c>
      <c r="C23" s="33"/>
      <c r="D23" s="5"/>
    </row>
    <row r="24" spans="1:4" ht="15.75" x14ac:dyDescent="0.25">
      <c r="A24" s="104"/>
      <c r="B24" s="14" t="s">
        <v>65</v>
      </c>
      <c r="C24" s="33">
        <v>2.4</v>
      </c>
      <c r="D24" s="5"/>
    </row>
    <row r="25" spans="1:4" ht="15.75" x14ac:dyDescent="0.25">
      <c r="A25" s="104"/>
      <c r="B25" s="14" t="s">
        <v>66</v>
      </c>
      <c r="C25" s="33">
        <v>2.7</v>
      </c>
      <c r="D25" s="5"/>
    </row>
    <row r="26" spans="1:4" ht="15.75" x14ac:dyDescent="0.25">
      <c r="A26" s="105"/>
      <c r="B26" s="14" t="s">
        <v>132</v>
      </c>
      <c r="C26" s="33">
        <v>2.2000000000000002</v>
      </c>
      <c r="D26" s="5"/>
    </row>
    <row r="27" spans="1:4" ht="27" customHeight="1" x14ac:dyDescent="0.25">
      <c r="A27" s="137" t="s">
        <v>106</v>
      </c>
      <c r="B27" s="138"/>
      <c r="C27" s="138"/>
      <c r="D27" s="139"/>
    </row>
    <row r="28" spans="1:4" ht="30.75" customHeight="1" x14ac:dyDescent="0.25">
      <c r="A28" s="2">
        <v>2</v>
      </c>
      <c r="B28" s="5" t="s">
        <v>38</v>
      </c>
      <c r="C28" s="99" t="s">
        <v>2</v>
      </c>
      <c r="D28" s="2" t="s">
        <v>0</v>
      </c>
    </row>
    <row r="29" spans="1:4" ht="15.75" customHeight="1" x14ac:dyDescent="0.25">
      <c r="A29" s="112"/>
      <c r="B29" s="14" t="s">
        <v>61</v>
      </c>
      <c r="C29" s="24">
        <v>220.69</v>
      </c>
      <c r="D29" s="5"/>
    </row>
    <row r="30" spans="1:4" ht="15.75" customHeight="1" x14ac:dyDescent="0.25">
      <c r="A30" s="113"/>
      <c r="B30" s="66" t="s">
        <v>213</v>
      </c>
      <c r="C30" s="38">
        <v>122.976</v>
      </c>
      <c r="D30" s="5"/>
    </row>
    <row r="31" spans="1:4" ht="15.75" customHeight="1" x14ac:dyDescent="0.25">
      <c r="A31" s="114"/>
      <c r="B31" s="14" t="s">
        <v>62</v>
      </c>
      <c r="C31" s="34">
        <f>C30/C29</f>
        <v>0.55723412932167293</v>
      </c>
      <c r="D31" s="5"/>
    </row>
    <row r="32" spans="1:4" ht="34.5" x14ac:dyDescent="0.25">
      <c r="A32" s="9" t="s">
        <v>37</v>
      </c>
      <c r="B32" s="3" t="s">
        <v>101</v>
      </c>
      <c r="C32" s="42">
        <f>SUM(C33:C37)</f>
        <v>122.976</v>
      </c>
      <c r="D32" s="5"/>
    </row>
    <row r="33" spans="1:4" ht="15.75" customHeight="1" x14ac:dyDescent="0.25">
      <c r="A33" s="112"/>
      <c r="B33" s="14" t="s">
        <v>63</v>
      </c>
      <c r="C33" s="38">
        <v>53.323999999999998</v>
      </c>
      <c r="D33" s="5"/>
    </row>
    <row r="34" spans="1:4" ht="15.75" customHeight="1" x14ac:dyDescent="0.25">
      <c r="A34" s="113"/>
      <c r="B34" s="14" t="s">
        <v>64</v>
      </c>
      <c r="C34" s="38">
        <v>13.061</v>
      </c>
      <c r="D34" s="5"/>
    </row>
    <row r="35" spans="1:4" ht="15.75" customHeight="1" x14ac:dyDescent="0.25">
      <c r="A35" s="113"/>
      <c r="B35" s="14" t="s">
        <v>65</v>
      </c>
      <c r="C35" s="39">
        <v>37.726999999999997</v>
      </c>
      <c r="D35" s="5"/>
    </row>
    <row r="36" spans="1:4" ht="15.75" customHeight="1" x14ac:dyDescent="0.25">
      <c r="A36" s="113"/>
      <c r="B36" s="14" t="s">
        <v>66</v>
      </c>
      <c r="C36" s="38">
        <v>18.579999999999998</v>
      </c>
      <c r="D36" s="5"/>
    </row>
    <row r="37" spans="1:4" ht="15.75" customHeight="1" x14ac:dyDescent="0.25">
      <c r="A37" s="114"/>
      <c r="B37" s="14" t="s">
        <v>67</v>
      </c>
      <c r="C37" s="38">
        <v>0.28399999999999997</v>
      </c>
      <c r="D37" s="5"/>
    </row>
    <row r="38" spans="1:4" ht="35.25" customHeight="1" x14ac:dyDescent="0.25">
      <c r="A38" s="9" t="s">
        <v>35</v>
      </c>
      <c r="B38" s="3" t="s">
        <v>34</v>
      </c>
      <c r="C38" s="43"/>
      <c r="D38" s="5"/>
    </row>
    <row r="39" spans="1:4" ht="15.75" x14ac:dyDescent="0.25">
      <c r="A39" s="112"/>
      <c r="B39" s="14" t="s">
        <v>61</v>
      </c>
      <c r="C39" s="67">
        <v>203.51</v>
      </c>
      <c r="D39" s="5"/>
    </row>
    <row r="40" spans="1:4" ht="15.75" x14ac:dyDescent="0.25">
      <c r="A40" s="114"/>
      <c r="B40" s="14" t="s">
        <v>68</v>
      </c>
      <c r="C40" s="38">
        <v>122.976</v>
      </c>
      <c r="D40" s="5"/>
    </row>
    <row r="41" spans="1:4" ht="31.5" x14ac:dyDescent="0.25">
      <c r="A41" s="9" t="s">
        <v>33</v>
      </c>
      <c r="B41" s="10" t="s">
        <v>32</v>
      </c>
      <c r="C41" s="5"/>
      <c r="D41" s="5"/>
    </row>
    <row r="42" spans="1:4" ht="15.75" x14ac:dyDescent="0.25">
      <c r="A42" s="112"/>
      <c r="B42" s="14" t="s">
        <v>61</v>
      </c>
      <c r="C42" s="22">
        <v>17.18</v>
      </c>
      <c r="D42" s="5"/>
    </row>
    <row r="43" spans="1:4" ht="15.75" x14ac:dyDescent="0.25">
      <c r="A43" s="114"/>
      <c r="B43" s="14" t="s">
        <v>68</v>
      </c>
      <c r="C43" s="33">
        <v>0</v>
      </c>
      <c r="D43" s="5"/>
    </row>
    <row r="44" spans="1:4" ht="18" customHeight="1" x14ac:dyDescent="0.25">
      <c r="A44" s="118" t="s">
        <v>109</v>
      </c>
      <c r="B44" s="119"/>
      <c r="C44" s="119"/>
      <c r="D44" s="120"/>
    </row>
    <row r="45" spans="1:4" ht="31.5" x14ac:dyDescent="0.25">
      <c r="A45" s="2">
        <v>3</v>
      </c>
      <c r="B45" s="3" t="s">
        <v>31</v>
      </c>
      <c r="C45" s="99" t="s">
        <v>2</v>
      </c>
      <c r="D45" s="2" t="s">
        <v>0</v>
      </c>
    </row>
    <row r="46" spans="1:4" ht="15.75" x14ac:dyDescent="0.25">
      <c r="A46" s="112"/>
      <c r="B46" s="14" t="s">
        <v>69</v>
      </c>
      <c r="C46" s="37">
        <v>580.79999999999995</v>
      </c>
      <c r="D46" s="5"/>
    </row>
    <row r="47" spans="1:4" ht="15.75" x14ac:dyDescent="0.25">
      <c r="A47" s="113"/>
      <c r="B47" s="14" t="s">
        <v>70</v>
      </c>
      <c r="C47" s="38">
        <v>580.79999999999995</v>
      </c>
      <c r="D47" s="5"/>
    </row>
    <row r="48" spans="1:4" ht="15.75" x14ac:dyDescent="0.25">
      <c r="A48" s="113"/>
      <c r="B48" s="14" t="s">
        <v>126</v>
      </c>
      <c r="C48" s="38" t="s">
        <v>77</v>
      </c>
      <c r="D48" s="5"/>
    </row>
    <row r="49" spans="1:4" ht="15.75" x14ac:dyDescent="0.25">
      <c r="A49" s="113"/>
      <c r="B49" s="14" t="s">
        <v>253</v>
      </c>
      <c r="C49" s="40">
        <v>1</v>
      </c>
      <c r="D49" s="5"/>
    </row>
    <row r="50" spans="1:4" ht="15.75" x14ac:dyDescent="0.25">
      <c r="A50" s="114"/>
      <c r="B50" s="14" t="s">
        <v>140</v>
      </c>
      <c r="C50" s="40">
        <v>0</v>
      </c>
      <c r="D50" s="5"/>
    </row>
    <row r="51" spans="1:4" ht="33" customHeight="1" x14ac:dyDescent="0.25">
      <c r="A51" s="118" t="s">
        <v>102</v>
      </c>
      <c r="B51" s="119"/>
      <c r="C51" s="119"/>
      <c r="D51" s="120"/>
    </row>
    <row r="52" spans="1:4" ht="31.5" x14ac:dyDescent="0.25">
      <c r="A52" s="2">
        <v>4</v>
      </c>
      <c r="B52" s="51" t="s">
        <v>254</v>
      </c>
      <c r="C52" s="99" t="s">
        <v>2</v>
      </c>
      <c r="D52" s="2" t="s">
        <v>0</v>
      </c>
    </row>
    <row r="53" spans="1:4" ht="15.75" customHeight="1" x14ac:dyDescent="0.25">
      <c r="A53" s="112"/>
      <c r="B53" s="14" t="s">
        <v>71</v>
      </c>
      <c r="C53" s="37" t="s">
        <v>298</v>
      </c>
      <c r="D53" s="5"/>
    </row>
    <row r="54" spans="1:4" ht="15.75" customHeight="1" x14ac:dyDescent="0.25">
      <c r="A54" s="113"/>
      <c r="B54" s="14" t="s">
        <v>72</v>
      </c>
      <c r="C54" s="38" t="s">
        <v>299</v>
      </c>
      <c r="D54" s="5"/>
    </row>
    <row r="55" spans="1:4" ht="15.75" customHeight="1" x14ac:dyDescent="0.25">
      <c r="A55" s="113"/>
      <c r="B55" s="47" t="s">
        <v>118</v>
      </c>
      <c r="C55" s="38" t="s">
        <v>300</v>
      </c>
      <c r="D55" s="5"/>
    </row>
    <row r="56" spans="1:4" ht="15.75" customHeight="1" x14ac:dyDescent="0.25">
      <c r="A56" s="113"/>
      <c r="B56" s="47" t="s">
        <v>119</v>
      </c>
      <c r="C56" s="38" t="s">
        <v>301</v>
      </c>
      <c r="D56" s="5"/>
    </row>
    <row r="57" spans="1:4" ht="15.75" customHeight="1" x14ac:dyDescent="0.25">
      <c r="A57" s="113"/>
      <c r="B57" s="47" t="s">
        <v>120</v>
      </c>
      <c r="C57" s="38" t="s">
        <v>302</v>
      </c>
      <c r="D57" s="5"/>
    </row>
    <row r="58" spans="1:4" ht="15.75" customHeight="1" x14ac:dyDescent="0.25">
      <c r="A58" s="113"/>
      <c r="B58" s="14" t="s">
        <v>73</v>
      </c>
      <c r="C58" s="38" t="s">
        <v>30</v>
      </c>
      <c r="D58" s="5"/>
    </row>
    <row r="59" spans="1:4" ht="31.5" x14ac:dyDescent="0.25">
      <c r="A59" s="114"/>
      <c r="B59" s="14" t="s">
        <v>74</v>
      </c>
      <c r="C59" s="38" t="s">
        <v>303</v>
      </c>
      <c r="D59" s="5"/>
    </row>
    <row r="60" spans="1:4" ht="18" customHeight="1" x14ac:dyDescent="0.25">
      <c r="A60" s="118" t="s">
        <v>104</v>
      </c>
      <c r="B60" s="119"/>
      <c r="C60" s="119"/>
      <c r="D60" s="120"/>
    </row>
    <row r="61" spans="1:4" ht="63" x14ac:dyDescent="0.25">
      <c r="A61" s="2">
        <v>5</v>
      </c>
      <c r="B61" s="10" t="s">
        <v>29</v>
      </c>
      <c r="C61" s="74" t="s">
        <v>168</v>
      </c>
      <c r="D61" s="2" t="s">
        <v>0</v>
      </c>
    </row>
    <row r="62" spans="1:4" ht="15.75" x14ac:dyDescent="0.25">
      <c r="A62" s="112"/>
      <c r="B62" s="4" t="s">
        <v>28</v>
      </c>
      <c r="C62" s="18">
        <f>C63+C68+C73+C84+C85+C70</f>
        <v>22612.3</v>
      </c>
      <c r="D62" s="5"/>
    </row>
    <row r="63" spans="1:4" ht="83.25" customHeight="1" x14ac:dyDescent="0.25">
      <c r="A63" s="113"/>
      <c r="B63" s="1" t="s">
        <v>27</v>
      </c>
      <c r="C63" s="28">
        <f>SUM(C64:C67)</f>
        <v>14092</v>
      </c>
      <c r="D63" s="5"/>
    </row>
    <row r="64" spans="1:4" ht="15.75" customHeight="1" x14ac:dyDescent="0.25">
      <c r="A64" s="113"/>
      <c r="B64" s="4" t="s">
        <v>98</v>
      </c>
      <c r="C64" s="18">
        <v>954</v>
      </c>
      <c r="D64" s="5"/>
    </row>
    <row r="65" spans="1:4" ht="47.25" customHeight="1" x14ac:dyDescent="0.25">
      <c r="A65" s="113"/>
      <c r="B65" s="4" t="s">
        <v>100</v>
      </c>
      <c r="C65" s="18">
        <v>1</v>
      </c>
      <c r="D65" s="5"/>
    </row>
    <row r="66" spans="1:4" ht="32.25" customHeight="1" x14ac:dyDescent="0.25">
      <c r="A66" s="113"/>
      <c r="B66" s="73" t="s">
        <v>217</v>
      </c>
      <c r="C66" s="18">
        <v>5809</v>
      </c>
      <c r="D66" s="5"/>
    </row>
    <row r="67" spans="1:4" ht="32.25" customHeight="1" x14ac:dyDescent="0.25">
      <c r="A67" s="113"/>
      <c r="B67" s="4" t="s">
        <v>96</v>
      </c>
      <c r="C67" s="18">
        <v>7328</v>
      </c>
      <c r="D67" s="5"/>
    </row>
    <row r="68" spans="1:4" ht="60.75" customHeight="1" x14ac:dyDescent="0.25">
      <c r="A68" s="113"/>
      <c r="B68" s="1" t="s">
        <v>26</v>
      </c>
      <c r="C68" s="28">
        <f>C69</f>
        <v>0</v>
      </c>
      <c r="D68" s="5"/>
    </row>
    <row r="69" spans="1:4" ht="31.5" x14ac:dyDescent="0.25">
      <c r="A69" s="113"/>
      <c r="B69" s="1" t="s">
        <v>121</v>
      </c>
      <c r="C69" s="18"/>
      <c r="D69" s="5"/>
    </row>
    <row r="70" spans="1:4" ht="67.5" customHeight="1" x14ac:dyDescent="0.25">
      <c r="A70" s="113"/>
      <c r="B70" s="4" t="s">
        <v>97</v>
      </c>
      <c r="C70" s="28">
        <f>SUM(C71:C72)</f>
        <v>1430.3</v>
      </c>
      <c r="D70" s="4"/>
    </row>
    <row r="71" spans="1:4" ht="15.75" x14ac:dyDescent="0.25">
      <c r="A71" s="113"/>
      <c r="B71" s="7" t="s">
        <v>25</v>
      </c>
      <c r="C71" s="18"/>
      <c r="D71" s="4"/>
    </row>
    <row r="72" spans="1:4" ht="66.75" customHeight="1" x14ac:dyDescent="0.25">
      <c r="A72" s="113"/>
      <c r="B72" s="4" t="s">
        <v>24</v>
      </c>
      <c r="C72" s="23">
        <f>152+1278.3</f>
        <v>1430.3</v>
      </c>
      <c r="D72" s="4"/>
    </row>
    <row r="73" spans="1:4" ht="48.75" customHeight="1" x14ac:dyDescent="0.25">
      <c r="A73" s="113"/>
      <c r="B73" s="4" t="s">
        <v>23</v>
      </c>
      <c r="C73" s="25">
        <f>C74+C79</f>
        <v>7065</v>
      </c>
      <c r="D73" s="4"/>
    </row>
    <row r="74" spans="1:4" ht="15.75" x14ac:dyDescent="0.25">
      <c r="A74" s="113"/>
      <c r="B74" s="6" t="s">
        <v>22</v>
      </c>
      <c r="C74" s="23">
        <f>C75+C76+C77+C78</f>
        <v>1254</v>
      </c>
      <c r="D74" s="6"/>
    </row>
    <row r="75" spans="1:4" ht="17.25" customHeight="1" x14ac:dyDescent="0.25">
      <c r="A75" s="113"/>
      <c r="B75" s="4" t="s">
        <v>21</v>
      </c>
      <c r="C75" s="23">
        <v>428</v>
      </c>
      <c r="D75" s="4"/>
    </row>
    <row r="76" spans="1:4" ht="17.25" customHeight="1" x14ac:dyDescent="0.25">
      <c r="A76" s="113"/>
      <c r="B76" s="4" t="s">
        <v>20</v>
      </c>
      <c r="C76" s="23"/>
      <c r="D76" s="4"/>
    </row>
    <row r="77" spans="1:4" ht="61.5" customHeight="1" x14ac:dyDescent="0.25">
      <c r="A77" s="113"/>
      <c r="B77" s="4" t="s">
        <v>95</v>
      </c>
      <c r="C77" s="23">
        <v>530</v>
      </c>
      <c r="D77" s="4"/>
    </row>
    <row r="78" spans="1:4" ht="45.75" customHeight="1" x14ac:dyDescent="0.25">
      <c r="A78" s="113"/>
      <c r="B78" s="4" t="s">
        <v>86</v>
      </c>
      <c r="C78" s="23">
        <v>296</v>
      </c>
      <c r="D78" s="4"/>
    </row>
    <row r="79" spans="1:4" ht="15.75" x14ac:dyDescent="0.25">
      <c r="A79" s="113"/>
      <c r="B79" s="6" t="s">
        <v>19</v>
      </c>
      <c r="C79" s="23">
        <f>C80+C81+C82+C83</f>
        <v>5811</v>
      </c>
      <c r="D79" s="6"/>
    </row>
    <row r="80" spans="1:4" ht="27" customHeight="1" x14ac:dyDescent="0.25">
      <c r="A80" s="113"/>
      <c r="B80" s="6" t="s">
        <v>18</v>
      </c>
      <c r="C80" s="23">
        <v>5811</v>
      </c>
      <c r="D80" s="6"/>
    </row>
    <row r="81" spans="1:5" ht="19.5" customHeight="1" x14ac:dyDescent="0.25">
      <c r="A81" s="113"/>
      <c r="B81" s="6" t="s">
        <v>17</v>
      </c>
      <c r="C81" s="23"/>
      <c r="D81" s="6"/>
    </row>
    <row r="82" spans="1:5" ht="28.5" customHeight="1" x14ac:dyDescent="0.25">
      <c r="A82" s="113"/>
      <c r="B82" s="6" t="s">
        <v>16</v>
      </c>
      <c r="C82" s="23"/>
      <c r="D82" s="6"/>
    </row>
    <row r="83" spans="1:5" ht="93" customHeight="1" x14ac:dyDescent="0.25">
      <c r="A83" s="113"/>
      <c r="B83" s="6" t="s">
        <v>15</v>
      </c>
      <c r="C83" s="23"/>
      <c r="D83" s="6"/>
    </row>
    <row r="84" spans="1:5" ht="63.75" customHeight="1" x14ac:dyDescent="0.25">
      <c r="A84" s="113"/>
      <c r="B84" s="4" t="s">
        <v>14</v>
      </c>
      <c r="C84" s="25">
        <v>25</v>
      </c>
      <c r="D84" s="4"/>
    </row>
    <row r="85" spans="1:5" ht="67.5" customHeight="1" x14ac:dyDescent="0.25">
      <c r="A85" s="114"/>
      <c r="B85" s="4" t="s">
        <v>13</v>
      </c>
      <c r="C85" s="25">
        <v>0</v>
      </c>
      <c r="D85" s="4"/>
    </row>
    <row r="86" spans="1:5" ht="95.25" customHeight="1" x14ac:dyDescent="0.25">
      <c r="A86" s="131" t="s">
        <v>225</v>
      </c>
      <c r="B86" s="132"/>
      <c r="C86" s="132"/>
      <c r="D86" s="133"/>
      <c r="E86" s="29"/>
    </row>
    <row r="87" spans="1:5" ht="36" customHeight="1" x14ac:dyDescent="0.25">
      <c r="A87" s="2">
        <v>6</v>
      </c>
      <c r="B87" s="51" t="s">
        <v>259</v>
      </c>
      <c r="C87" s="61" t="s">
        <v>2</v>
      </c>
      <c r="D87" s="2" t="s">
        <v>0</v>
      </c>
    </row>
    <row r="88" spans="1:5" ht="45.75" customHeight="1" x14ac:dyDescent="0.25">
      <c r="A88" s="112"/>
      <c r="B88" s="4" t="s">
        <v>260</v>
      </c>
      <c r="C88" s="96" t="s">
        <v>377</v>
      </c>
      <c r="D88" s="4"/>
    </row>
    <row r="89" spans="1:5" ht="30.75" customHeight="1" x14ac:dyDescent="0.25">
      <c r="A89" s="113"/>
      <c r="B89" s="4" t="s">
        <v>261</v>
      </c>
      <c r="C89" s="49" t="s">
        <v>304</v>
      </c>
      <c r="D89" s="4"/>
    </row>
    <row r="90" spans="1:5" ht="18.75" customHeight="1" x14ac:dyDescent="0.25">
      <c r="A90" s="113"/>
      <c r="B90" s="4" t="s">
        <v>293</v>
      </c>
      <c r="C90" s="49" t="s">
        <v>305</v>
      </c>
      <c r="D90" s="4"/>
    </row>
    <row r="91" spans="1:5" ht="28.5" customHeight="1" x14ac:dyDescent="0.25">
      <c r="A91" s="113"/>
      <c r="B91" s="4" t="s">
        <v>154</v>
      </c>
      <c r="C91" s="87" t="s">
        <v>306</v>
      </c>
      <c r="D91" s="4"/>
    </row>
    <row r="92" spans="1:5" ht="30" customHeight="1" x14ac:dyDescent="0.25">
      <c r="A92" s="113"/>
      <c r="B92" s="4" t="s">
        <v>155</v>
      </c>
      <c r="C92" s="87" t="s">
        <v>307</v>
      </c>
      <c r="D92" s="4"/>
    </row>
    <row r="93" spans="1:5" ht="30" customHeight="1" x14ac:dyDescent="0.25">
      <c r="A93" s="114"/>
      <c r="B93" s="4" t="s">
        <v>308</v>
      </c>
      <c r="C93" s="87" t="s">
        <v>309</v>
      </c>
      <c r="D93" s="4"/>
    </row>
    <row r="94" spans="1:5" ht="46.5" customHeight="1" x14ac:dyDescent="0.25">
      <c r="A94" s="118" t="s">
        <v>116</v>
      </c>
      <c r="B94" s="119"/>
      <c r="C94" s="119"/>
      <c r="D94" s="120"/>
    </row>
    <row r="95" spans="1:5" ht="31.5" customHeight="1" x14ac:dyDescent="0.25">
      <c r="A95" s="2">
        <v>7</v>
      </c>
      <c r="B95" s="6" t="s">
        <v>110</v>
      </c>
      <c r="C95" s="38">
        <f>SUM(C96:C101)</f>
        <v>94600</v>
      </c>
      <c r="D95" s="2" t="s">
        <v>0</v>
      </c>
    </row>
    <row r="96" spans="1:5" ht="18.75" customHeight="1" x14ac:dyDescent="0.25">
      <c r="A96" s="109"/>
      <c r="B96" s="4" t="s">
        <v>12</v>
      </c>
      <c r="C96" s="38" t="s">
        <v>30</v>
      </c>
      <c r="D96" s="16"/>
    </row>
    <row r="97" spans="1:4" ht="18.75" customHeight="1" x14ac:dyDescent="0.25">
      <c r="A97" s="110"/>
      <c r="B97" s="4" t="s">
        <v>11</v>
      </c>
      <c r="C97" s="38" t="s">
        <v>30</v>
      </c>
      <c r="D97" s="16"/>
    </row>
    <row r="98" spans="1:4" ht="18.75" customHeight="1" x14ac:dyDescent="0.25">
      <c r="A98" s="110"/>
      <c r="B98" s="4" t="s">
        <v>10</v>
      </c>
      <c r="C98" s="38">
        <v>82500</v>
      </c>
      <c r="D98" s="16"/>
    </row>
    <row r="99" spans="1:4" ht="18.75" customHeight="1" x14ac:dyDescent="0.25">
      <c r="A99" s="110"/>
      <c r="B99" s="4" t="s">
        <v>9</v>
      </c>
      <c r="C99" s="38" t="s">
        <v>30</v>
      </c>
      <c r="D99" s="16"/>
    </row>
    <row r="100" spans="1:4" ht="31.5" customHeight="1" x14ac:dyDescent="0.25">
      <c r="A100" s="110"/>
      <c r="B100" s="4" t="s">
        <v>226</v>
      </c>
      <c r="C100" s="38">
        <v>1000</v>
      </c>
      <c r="D100" s="16"/>
    </row>
    <row r="101" spans="1:4" ht="48.75" customHeight="1" x14ac:dyDescent="0.25">
      <c r="A101" s="111"/>
      <c r="B101" s="4" t="s">
        <v>112</v>
      </c>
      <c r="C101" s="38">
        <v>11100</v>
      </c>
      <c r="D101" s="16"/>
    </row>
    <row r="102" spans="1:4" ht="32.25" customHeight="1" x14ac:dyDescent="0.25">
      <c r="A102" s="106" t="s">
        <v>227</v>
      </c>
      <c r="B102" s="107"/>
      <c r="C102" s="107"/>
      <c r="D102" s="108"/>
    </row>
    <row r="103" spans="1:4" ht="21.75" customHeight="1" x14ac:dyDescent="0.25">
      <c r="A103" s="2">
        <v>8</v>
      </c>
      <c r="B103" s="6" t="s">
        <v>7</v>
      </c>
      <c r="C103" s="5"/>
      <c r="D103" s="2" t="s">
        <v>0</v>
      </c>
    </row>
    <row r="104" spans="1:4" ht="34.5" customHeight="1" x14ac:dyDescent="0.25">
      <c r="A104" s="109"/>
      <c r="B104" s="4" t="s">
        <v>6</v>
      </c>
      <c r="C104" s="2" t="s">
        <v>30</v>
      </c>
      <c r="D104" s="17"/>
    </row>
    <row r="105" spans="1:4" ht="30" customHeight="1" x14ac:dyDescent="0.25">
      <c r="A105" s="110"/>
      <c r="B105" s="4" t="s">
        <v>5</v>
      </c>
      <c r="C105" s="2" t="s">
        <v>30</v>
      </c>
      <c r="D105" s="2" t="s">
        <v>0</v>
      </c>
    </row>
    <row r="106" spans="1:4" ht="47.25" x14ac:dyDescent="0.25">
      <c r="A106" s="110"/>
      <c r="B106" s="4" t="s">
        <v>4</v>
      </c>
      <c r="C106" s="43" t="s">
        <v>268</v>
      </c>
      <c r="D106" s="55" t="s">
        <v>3</v>
      </c>
    </row>
    <row r="107" spans="1:4" ht="47.25" x14ac:dyDescent="0.25">
      <c r="A107" s="110"/>
      <c r="B107" s="4" t="s">
        <v>123</v>
      </c>
      <c r="C107" s="43" t="s">
        <v>267</v>
      </c>
      <c r="D107" s="55" t="s">
        <v>3</v>
      </c>
    </row>
    <row r="108" spans="1:4" ht="197.25" customHeight="1" x14ac:dyDescent="0.25">
      <c r="A108" s="106" t="s">
        <v>310</v>
      </c>
      <c r="B108" s="107"/>
      <c r="C108" s="107"/>
      <c r="D108" s="108"/>
    </row>
    <row r="109" spans="1:4" ht="36.75" customHeight="1" x14ac:dyDescent="0.25">
      <c r="A109" s="99">
        <v>9</v>
      </c>
      <c r="B109" s="65" t="s">
        <v>127</v>
      </c>
      <c r="C109" s="89" t="s">
        <v>269</v>
      </c>
      <c r="D109" s="16"/>
    </row>
    <row r="110" spans="1:4" ht="35.25" customHeight="1" x14ac:dyDescent="0.25">
      <c r="A110" s="106" t="s">
        <v>270</v>
      </c>
      <c r="B110" s="107"/>
      <c r="C110" s="107"/>
      <c r="D110" s="108"/>
    </row>
    <row r="111" spans="1:4" ht="24" customHeight="1" x14ac:dyDescent="0.25">
      <c r="A111" s="99">
        <v>10</v>
      </c>
      <c r="B111" s="3" t="s">
        <v>1</v>
      </c>
      <c r="C111" s="43">
        <v>16</v>
      </c>
      <c r="D111" s="99" t="s">
        <v>0</v>
      </c>
    </row>
    <row r="112" spans="1:4" ht="36" customHeight="1" x14ac:dyDescent="0.25">
      <c r="A112" s="118" t="s">
        <v>271</v>
      </c>
      <c r="B112" s="119"/>
      <c r="C112" s="119"/>
      <c r="D112" s="120"/>
    </row>
    <row r="113" spans="1:4" ht="33.75" customHeight="1" x14ac:dyDescent="0.25">
      <c r="A113" s="123">
        <v>11</v>
      </c>
      <c r="B113" s="124" t="s">
        <v>273</v>
      </c>
      <c r="C113" s="124"/>
      <c r="D113" s="124"/>
    </row>
    <row r="114" spans="1:4" ht="269.25" customHeight="1" x14ac:dyDescent="0.25">
      <c r="A114" s="123"/>
      <c r="B114" s="124" t="s">
        <v>274</v>
      </c>
      <c r="C114" s="124"/>
      <c r="D114" s="124"/>
    </row>
    <row r="115" spans="1:4" ht="63" customHeight="1" x14ac:dyDescent="0.25">
      <c r="A115" s="124" t="s">
        <v>122</v>
      </c>
      <c r="B115" s="124"/>
      <c r="C115" s="124"/>
      <c r="D115" s="124"/>
    </row>
  </sheetData>
  <mergeCells count="30">
    <mergeCell ref="A113:A114"/>
    <mergeCell ref="B113:D113"/>
    <mergeCell ref="B114:D114"/>
    <mergeCell ref="A115:D115"/>
    <mergeCell ref="A33:A37"/>
    <mergeCell ref="A39:A40"/>
    <mergeCell ref="A42:A43"/>
    <mergeCell ref="A46:A50"/>
    <mergeCell ref="A53:A59"/>
    <mergeCell ref="A44:D44"/>
    <mergeCell ref="A51:D51"/>
    <mergeCell ref="A60:D60"/>
    <mergeCell ref="A86:D86"/>
    <mergeCell ref="A112:D112"/>
    <mergeCell ref="A110:D110"/>
    <mergeCell ref="A88:A93"/>
    <mergeCell ref="A108:D108"/>
    <mergeCell ref="A29:A31"/>
    <mergeCell ref="A1:D1"/>
    <mergeCell ref="A2:D2"/>
    <mergeCell ref="A3:D3"/>
    <mergeCell ref="A11:A14"/>
    <mergeCell ref="A16:A19"/>
    <mergeCell ref="A27:D27"/>
    <mergeCell ref="A21:A26"/>
    <mergeCell ref="A104:A107"/>
    <mergeCell ref="A62:A85"/>
    <mergeCell ref="A96:A101"/>
    <mergeCell ref="A94:D94"/>
    <mergeCell ref="A102:D102"/>
  </mergeCells>
  <pageMargins left="0.70866141732283472"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E113"/>
  <sheetViews>
    <sheetView view="pageBreakPreview" topLeftCell="A73" zoomScaleNormal="100" zoomScaleSheetLayoutView="100" workbookViewId="0">
      <selection activeCell="I92" sqref="I92"/>
    </sheetView>
  </sheetViews>
  <sheetFormatPr defaultRowHeight="15" x14ac:dyDescent="0.25"/>
  <cols>
    <col min="1" max="1" width="9.140625" style="12"/>
    <col min="2" max="2" width="37.140625" style="12" customWidth="1"/>
    <col min="3" max="3" width="28.140625" style="13" customWidth="1"/>
    <col min="4" max="4" width="17.5703125" style="12" customWidth="1"/>
  </cols>
  <sheetData>
    <row r="1" spans="1:4" ht="18.75" x14ac:dyDescent="0.25">
      <c r="A1" s="121" t="s">
        <v>215</v>
      </c>
      <c r="B1" s="121"/>
      <c r="C1" s="121"/>
      <c r="D1" s="121"/>
    </row>
    <row r="2" spans="1:4" ht="18.75" x14ac:dyDescent="0.25">
      <c r="A2" s="121" t="s">
        <v>80</v>
      </c>
      <c r="B2" s="121"/>
      <c r="C2" s="121"/>
      <c r="D2" s="121"/>
    </row>
    <row r="3" spans="1:4" ht="15.75" x14ac:dyDescent="0.25">
      <c r="A3" s="122" t="s">
        <v>55</v>
      </c>
      <c r="B3" s="122"/>
      <c r="C3" s="122"/>
      <c r="D3" s="122"/>
    </row>
    <row r="4" spans="1:4" ht="15.75"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15.75" x14ac:dyDescent="0.25">
      <c r="A7" s="9" t="s">
        <v>48</v>
      </c>
      <c r="B7" s="5" t="s">
        <v>47</v>
      </c>
      <c r="C7" s="2" t="s">
        <v>81</v>
      </c>
      <c r="D7" s="5"/>
    </row>
    <row r="8" spans="1:4" ht="15.75" x14ac:dyDescent="0.25">
      <c r="A8" s="9" t="s">
        <v>45</v>
      </c>
      <c r="B8" s="5" t="s">
        <v>44</v>
      </c>
      <c r="C8" s="2">
        <v>72</v>
      </c>
      <c r="D8" s="5"/>
    </row>
    <row r="9" spans="1:4" ht="15.75" x14ac:dyDescent="0.25">
      <c r="A9" s="9" t="s">
        <v>43</v>
      </c>
      <c r="B9" s="5" t="s">
        <v>42</v>
      </c>
      <c r="C9" s="2">
        <v>2.8</v>
      </c>
      <c r="D9" s="5"/>
    </row>
    <row r="10" spans="1:4" ht="31.5" customHeight="1" x14ac:dyDescent="0.25">
      <c r="A10" s="9" t="s">
        <v>41</v>
      </c>
      <c r="B10" s="5" t="s">
        <v>99</v>
      </c>
      <c r="C10" s="5">
        <f>SUM(C11:C14)</f>
        <v>798</v>
      </c>
      <c r="D10" s="5"/>
    </row>
    <row r="11" spans="1:4" ht="15.75" x14ac:dyDescent="0.25">
      <c r="A11" s="103"/>
      <c r="B11" s="14" t="s">
        <v>57</v>
      </c>
      <c r="C11" s="2">
        <v>3</v>
      </c>
      <c r="D11" s="5"/>
    </row>
    <row r="12" spans="1:4" ht="15.75" x14ac:dyDescent="0.25">
      <c r="A12" s="104"/>
      <c r="B12" s="14" t="s">
        <v>58</v>
      </c>
      <c r="C12" s="2">
        <v>283</v>
      </c>
      <c r="D12" s="5"/>
    </row>
    <row r="13" spans="1:4" ht="15.75" x14ac:dyDescent="0.25">
      <c r="A13" s="104"/>
      <c r="B13" s="14" t="s">
        <v>59</v>
      </c>
      <c r="C13" s="2">
        <v>144</v>
      </c>
      <c r="D13" s="5"/>
    </row>
    <row r="14" spans="1:4" ht="15.75" x14ac:dyDescent="0.25">
      <c r="A14" s="105"/>
      <c r="B14" s="14" t="s">
        <v>60</v>
      </c>
      <c r="C14" s="2">
        <v>368</v>
      </c>
      <c r="D14" s="5"/>
    </row>
    <row r="15" spans="1:4" ht="34.5" x14ac:dyDescent="0.25">
      <c r="A15" s="9" t="s">
        <v>40</v>
      </c>
      <c r="B15" s="5" t="s">
        <v>39</v>
      </c>
      <c r="C15" s="5">
        <f>SUM(C16:C19)</f>
        <v>174.46</v>
      </c>
      <c r="D15" s="5"/>
    </row>
    <row r="16" spans="1:4" ht="15.75" x14ac:dyDescent="0.25">
      <c r="A16" s="103"/>
      <c r="B16" s="14" t="s">
        <v>57</v>
      </c>
      <c r="C16" s="2">
        <v>0.02</v>
      </c>
      <c r="D16" s="5"/>
    </row>
    <row r="17" spans="1:4" ht="15.75" x14ac:dyDescent="0.25">
      <c r="A17" s="104"/>
      <c r="B17" s="14" t="s">
        <v>58</v>
      </c>
      <c r="C17" s="2">
        <v>51.78</v>
      </c>
      <c r="D17" s="5"/>
    </row>
    <row r="18" spans="1:4" ht="15.75" x14ac:dyDescent="0.25">
      <c r="A18" s="104"/>
      <c r="B18" s="14" t="s">
        <v>59</v>
      </c>
      <c r="C18" s="2">
        <v>32.24</v>
      </c>
      <c r="D18" s="5"/>
    </row>
    <row r="19" spans="1:4" ht="15.75" x14ac:dyDescent="0.25">
      <c r="A19" s="105"/>
      <c r="B19" s="14" t="s">
        <v>60</v>
      </c>
      <c r="C19" s="2">
        <v>90.42</v>
      </c>
      <c r="D19" s="5"/>
    </row>
    <row r="20" spans="1:4" ht="50.25" x14ac:dyDescent="0.25">
      <c r="A20" s="9" t="s">
        <v>128</v>
      </c>
      <c r="B20" s="71" t="s">
        <v>130</v>
      </c>
      <c r="C20" s="64">
        <v>3.1</v>
      </c>
      <c r="D20" s="5"/>
    </row>
    <row r="21" spans="1:4" ht="15.75" x14ac:dyDescent="0.25">
      <c r="A21" s="103"/>
      <c r="B21" s="14" t="s">
        <v>63</v>
      </c>
      <c r="C21" s="33">
        <v>3.2</v>
      </c>
      <c r="D21" s="5"/>
    </row>
    <row r="22" spans="1:4" ht="15.75" x14ac:dyDescent="0.25">
      <c r="A22" s="104"/>
      <c r="B22" s="14" t="s">
        <v>64</v>
      </c>
      <c r="C22" s="33">
        <v>3.1</v>
      </c>
      <c r="D22" s="5"/>
    </row>
    <row r="23" spans="1:4" ht="15.75" x14ac:dyDescent="0.25">
      <c r="A23" s="104"/>
      <c r="B23" s="14" t="s">
        <v>84</v>
      </c>
      <c r="C23" s="33"/>
      <c r="D23" s="5"/>
    </row>
    <row r="24" spans="1:4" ht="15.75" x14ac:dyDescent="0.25">
      <c r="A24" s="104"/>
      <c r="B24" s="14" t="s">
        <v>65</v>
      </c>
      <c r="C24" s="72">
        <v>3</v>
      </c>
      <c r="D24" s="5"/>
    </row>
    <row r="25" spans="1:4" ht="15.75" x14ac:dyDescent="0.25">
      <c r="A25" s="104"/>
      <c r="B25" s="14" t="s">
        <v>131</v>
      </c>
      <c r="C25" s="33"/>
      <c r="D25" s="5"/>
    </row>
    <row r="26" spans="1:4" ht="15.75" x14ac:dyDescent="0.25">
      <c r="A26" s="105"/>
      <c r="B26" s="14" t="s">
        <v>66</v>
      </c>
      <c r="C26" s="33">
        <v>2.9</v>
      </c>
      <c r="D26" s="5"/>
    </row>
    <row r="27" spans="1:4" ht="18" customHeight="1" x14ac:dyDescent="0.25">
      <c r="A27" s="137" t="s">
        <v>106</v>
      </c>
      <c r="B27" s="138"/>
      <c r="C27" s="138"/>
      <c r="D27" s="139"/>
    </row>
    <row r="28" spans="1:4" ht="31.5" customHeight="1" x14ac:dyDescent="0.25">
      <c r="A28" s="2">
        <v>2</v>
      </c>
      <c r="B28" s="5" t="s">
        <v>38</v>
      </c>
      <c r="C28" s="99" t="s">
        <v>2</v>
      </c>
      <c r="D28" s="2" t="s">
        <v>0</v>
      </c>
    </row>
    <row r="29" spans="1:4" ht="15.75" customHeight="1" x14ac:dyDescent="0.25">
      <c r="A29" s="112"/>
      <c r="B29" s="14" t="s">
        <v>61</v>
      </c>
      <c r="C29" s="24">
        <v>2.1</v>
      </c>
      <c r="D29" s="5"/>
    </row>
    <row r="30" spans="1:4" ht="15.75" customHeight="1" x14ac:dyDescent="0.25">
      <c r="A30" s="113"/>
      <c r="B30" s="14" t="s">
        <v>213</v>
      </c>
      <c r="C30" s="2">
        <v>0</v>
      </c>
      <c r="D30" s="5"/>
    </row>
    <row r="31" spans="1:4" ht="15.75" customHeight="1" x14ac:dyDescent="0.25">
      <c r="A31" s="114"/>
      <c r="B31" s="14" t="s">
        <v>62</v>
      </c>
      <c r="C31" s="19">
        <f>C30/C29</f>
        <v>0</v>
      </c>
      <c r="D31" s="5"/>
    </row>
    <row r="32" spans="1:4" ht="34.5" x14ac:dyDescent="0.25">
      <c r="A32" s="9" t="s">
        <v>37</v>
      </c>
      <c r="B32" s="3" t="s">
        <v>101</v>
      </c>
      <c r="C32" s="5">
        <f>SUM(C33:C37)</f>
        <v>0</v>
      </c>
      <c r="D32" s="5"/>
    </row>
    <row r="33" spans="1:4" ht="15.75" customHeight="1" x14ac:dyDescent="0.25">
      <c r="A33" s="112"/>
      <c r="B33" s="14" t="s">
        <v>63</v>
      </c>
      <c r="C33" s="2">
        <v>0</v>
      </c>
      <c r="D33" s="5"/>
    </row>
    <row r="34" spans="1:4" ht="15.75" customHeight="1" x14ac:dyDescent="0.25">
      <c r="A34" s="113"/>
      <c r="B34" s="14" t="s">
        <v>64</v>
      </c>
      <c r="C34" s="2">
        <v>0</v>
      </c>
      <c r="D34" s="5"/>
    </row>
    <row r="35" spans="1:4" ht="15.75" customHeight="1" x14ac:dyDescent="0.25">
      <c r="A35" s="113"/>
      <c r="B35" s="14" t="s">
        <v>65</v>
      </c>
      <c r="C35" s="2">
        <v>0</v>
      </c>
      <c r="D35" s="5"/>
    </row>
    <row r="36" spans="1:4" ht="15.75" customHeight="1" x14ac:dyDescent="0.25">
      <c r="A36" s="113"/>
      <c r="B36" s="14" t="s">
        <v>66</v>
      </c>
      <c r="C36" s="2">
        <v>0</v>
      </c>
      <c r="D36" s="5"/>
    </row>
    <row r="37" spans="1:4" ht="15.75" customHeight="1" x14ac:dyDescent="0.25">
      <c r="A37" s="114"/>
      <c r="B37" s="14" t="s">
        <v>67</v>
      </c>
      <c r="C37" s="2">
        <v>0</v>
      </c>
      <c r="D37" s="5"/>
    </row>
    <row r="38" spans="1:4" ht="32.25" customHeight="1" x14ac:dyDescent="0.25">
      <c r="A38" s="9" t="s">
        <v>35</v>
      </c>
      <c r="B38" s="3" t="s">
        <v>34</v>
      </c>
      <c r="C38" s="2"/>
      <c r="D38" s="5"/>
    </row>
    <row r="39" spans="1:4" ht="15.75" x14ac:dyDescent="0.25">
      <c r="A39" s="112"/>
      <c r="B39" s="14" t="s">
        <v>61</v>
      </c>
      <c r="C39" s="24">
        <v>2.1</v>
      </c>
      <c r="D39" s="5"/>
    </row>
    <row r="40" spans="1:4" ht="15.75" x14ac:dyDescent="0.25">
      <c r="A40" s="114"/>
      <c r="B40" s="14" t="s">
        <v>68</v>
      </c>
      <c r="C40" s="2">
        <v>0</v>
      </c>
      <c r="D40" s="5"/>
    </row>
    <row r="41" spans="1:4" ht="31.5" x14ac:dyDescent="0.25">
      <c r="A41" s="9" t="s">
        <v>33</v>
      </c>
      <c r="B41" s="6" t="s">
        <v>32</v>
      </c>
      <c r="C41" s="5"/>
      <c r="D41" s="5"/>
    </row>
    <row r="42" spans="1:4" ht="15.75" x14ac:dyDescent="0.25">
      <c r="A42" s="112"/>
      <c r="B42" s="14" t="s">
        <v>61</v>
      </c>
      <c r="C42" s="21">
        <v>0</v>
      </c>
      <c r="D42" s="5"/>
    </row>
    <row r="43" spans="1:4" ht="15.75" x14ac:dyDescent="0.25">
      <c r="A43" s="114"/>
      <c r="B43" s="14" t="s">
        <v>68</v>
      </c>
      <c r="C43" s="2">
        <v>0</v>
      </c>
      <c r="D43" s="5"/>
    </row>
    <row r="44" spans="1:4" ht="16.5" customHeight="1" x14ac:dyDescent="0.25">
      <c r="A44" s="131" t="s">
        <v>103</v>
      </c>
      <c r="B44" s="132"/>
      <c r="C44" s="132"/>
      <c r="D44" s="133"/>
    </row>
    <row r="45" spans="1:4" ht="31.5" x14ac:dyDescent="0.25">
      <c r="A45" s="2">
        <v>3</v>
      </c>
      <c r="B45" s="3" t="s">
        <v>31</v>
      </c>
      <c r="C45" s="99" t="s">
        <v>2</v>
      </c>
      <c r="D45" s="2" t="s">
        <v>0</v>
      </c>
    </row>
    <row r="46" spans="1:4" ht="15.75" x14ac:dyDescent="0.25">
      <c r="A46" s="112"/>
      <c r="B46" s="14" t="s">
        <v>69</v>
      </c>
      <c r="C46" s="5">
        <v>0</v>
      </c>
      <c r="D46" s="5"/>
    </row>
    <row r="47" spans="1:4" ht="15.75" x14ac:dyDescent="0.25">
      <c r="A47" s="113"/>
      <c r="B47" s="14" t="s">
        <v>70</v>
      </c>
      <c r="C47" s="2">
        <v>0</v>
      </c>
      <c r="D47" s="5"/>
    </row>
    <row r="48" spans="1:4" ht="15.75" x14ac:dyDescent="0.25">
      <c r="A48" s="113"/>
      <c r="B48" s="14" t="s">
        <v>126</v>
      </c>
      <c r="C48" s="2">
        <v>0</v>
      </c>
      <c r="D48" s="5"/>
    </row>
    <row r="49" spans="1:4" ht="15.75" x14ac:dyDescent="0.25">
      <c r="A49" s="113"/>
      <c r="B49" s="14" t="s">
        <v>253</v>
      </c>
      <c r="C49" s="20">
        <v>0</v>
      </c>
      <c r="D49" s="5"/>
    </row>
    <row r="50" spans="1:4" ht="15.75" x14ac:dyDescent="0.25">
      <c r="A50" s="114"/>
      <c r="B50" s="14" t="s">
        <v>140</v>
      </c>
      <c r="C50" s="20">
        <v>0</v>
      </c>
      <c r="D50" s="5"/>
    </row>
    <row r="51" spans="1:4" ht="16.5" customHeight="1" x14ac:dyDescent="0.25">
      <c r="A51" s="131" t="s">
        <v>103</v>
      </c>
      <c r="B51" s="132"/>
      <c r="C51" s="132"/>
      <c r="D51" s="133"/>
    </row>
    <row r="52" spans="1:4" ht="31.5" x14ac:dyDescent="0.25">
      <c r="A52" s="2">
        <v>4</v>
      </c>
      <c r="B52" s="51" t="s">
        <v>254</v>
      </c>
      <c r="C52" s="2" t="s">
        <v>2</v>
      </c>
      <c r="D52" s="2" t="s">
        <v>0</v>
      </c>
    </row>
    <row r="53" spans="1:4" ht="15.75" customHeight="1" x14ac:dyDescent="0.25">
      <c r="A53" s="112"/>
      <c r="B53" s="14" t="s">
        <v>71</v>
      </c>
      <c r="C53" s="5">
        <f>C54+C59</f>
        <v>0</v>
      </c>
      <c r="D53" s="5"/>
    </row>
    <row r="54" spans="1:4" ht="15.75" customHeight="1" x14ac:dyDescent="0.25">
      <c r="A54" s="113"/>
      <c r="B54" s="14" t="s">
        <v>72</v>
      </c>
      <c r="C54" s="2">
        <v>0</v>
      </c>
      <c r="D54" s="5"/>
    </row>
    <row r="55" spans="1:4" ht="15.75" customHeight="1" x14ac:dyDescent="0.25">
      <c r="A55" s="113"/>
      <c r="B55" s="47" t="s">
        <v>118</v>
      </c>
      <c r="C55" s="52">
        <v>0</v>
      </c>
      <c r="D55" s="5"/>
    </row>
    <row r="56" spans="1:4" ht="15.75" customHeight="1" x14ac:dyDescent="0.25">
      <c r="A56" s="113"/>
      <c r="B56" s="47" t="s">
        <v>119</v>
      </c>
      <c r="C56" s="52">
        <v>0</v>
      </c>
      <c r="D56" s="5"/>
    </row>
    <row r="57" spans="1:4" ht="15.75" customHeight="1" x14ac:dyDescent="0.25">
      <c r="A57" s="113"/>
      <c r="B57" s="47" t="s">
        <v>120</v>
      </c>
      <c r="C57" s="52">
        <v>0</v>
      </c>
      <c r="D57" s="5"/>
    </row>
    <row r="58" spans="1:4" ht="15.75" customHeight="1" x14ac:dyDescent="0.25">
      <c r="A58" s="113"/>
      <c r="B58" s="14" t="s">
        <v>73</v>
      </c>
      <c r="C58" s="2">
        <v>0</v>
      </c>
      <c r="D58" s="5"/>
    </row>
    <row r="59" spans="1:4" ht="31.5" x14ac:dyDescent="0.25">
      <c r="A59" s="114"/>
      <c r="B59" s="14" t="s">
        <v>74</v>
      </c>
      <c r="C59" s="2">
        <v>0</v>
      </c>
      <c r="D59" s="5"/>
    </row>
    <row r="60" spans="1:4" ht="30.75" customHeight="1" x14ac:dyDescent="0.25">
      <c r="A60" s="131" t="s">
        <v>105</v>
      </c>
      <c r="B60" s="132"/>
      <c r="C60" s="132"/>
      <c r="D60" s="133"/>
    </row>
    <row r="61" spans="1:4" ht="63" x14ac:dyDescent="0.25">
      <c r="A61" s="2">
        <v>5</v>
      </c>
      <c r="B61" s="10" t="s">
        <v>29</v>
      </c>
      <c r="C61" s="74" t="s">
        <v>168</v>
      </c>
      <c r="D61" s="2" t="s">
        <v>0</v>
      </c>
    </row>
    <row r="62" spans="1:4" ht="15.75" x14ac:dyDescent="0.25">
      <c r="A62" s="112"/>
      <c r="B62" s="4" t="s">
        <v>28</v>
      </c>
      <c r="C62" s="18">
        <f>C63+C68+C73+C84+C85+C70</f>
        <v>194</v>
      </c>
      <c r="D62" s="5"/>
    </row>
    <row r="63" spans="1:4" ht="83.25" customHeight="1" x14ac:dyDescent="0.25">
      <c r="A63" s="113"/>
      <c r="B63" s="1" t="s">
        <v>27</v>
      </c>
      <c r="C63" s="28">
        <f>SUM(C64:C67)</f>
        <v>0</v>
      </c>
      <c r="D63" s="5"/>
    </row>
    <row r="64" spans="1:4" ht="15.75" customHeight="1" x14ac:dyDescent="0.25">
      <c r="A64" s="113"/>
      <c r="B64" s="4" t="s">
        <v>98</v>
      </c>
      <c r="C64" s="18"/>
      <c r="D64" s="5"/>
    </row>
    <row r="65" spans="1:4" ht="47.25" customHeight="1" x14ac:dyDescent="0.25">
      <c r="A65" s="113"/>
      <c r="B65" s="4" t="s">
        <v>100</v>
      </c>
      <c r="C65" s="18"/>
      <c r="D65" s="5"/>
    </row>
    <row r="66" spans="1:4" ht="32.25" customHeight="1" x14ac:dyDescent="0.25">
      <c r="A66" s="113"/>
      <c r="B66" s="73" t="s">
        <v>217</v>
      </c>
      <c r="C66" s="18"/>
      <c r="D66" s="5"/>
    </row>
    <row r="67" spans="1:4" ht="32.25" customHeight="1" x14ac:dyDescent="0.25">
      <c r="A67" s="113"/>
      <c r="B67" s="4" t="s">
        <v>96</v>
      </c>
      <c r="C67" s="18"/>
      <c r="D67" s="5"/>
    </row>
    <row r="68" spans="1:4" ht="60.75" customHeight="1" x14ac:dyDescent="0.25">
      <c r="A68" s="113"/>
      <c r="B68" s="1" t="s">
        <v>26</v>
      </c>
      <c r="C68" s="28">
        <f>C69</f>
        <v>0</v>
      </c>
      <c r="D68" s="5"/>
    </row>
    <row r="69" spans="1:4" ht="31.5" x14ac:dyDescent="0.25">
      <c r="A69" s="113"/>
      <c r="B69" s="1" t="s">
        <v>121</v>
      </c>
      <c r="C69" s="18"/>
      <c r="D69" s="5"/>
    </row>
    <row r="70" spans="1:4" ht="67.5" customHeight="1" x14ac:dyDescent="0.25">
      <c r="A70" s="113"/>
      <c r="B70" s="4" t="s">
        <v>97</v>
      </c>
      <c r="C70" s="28">
        <f>SUM(C71:C72)</f>
        <v>47</v>
      </c>
      <c r="D70" s="4"/>
    </row>
    <row r="71" spans="1:4" ht="15.75" x14ac:dyDescent="0.25">
      <c r="A71" s="113"/>
      <c r="B71" s="7" t="s">
        <v>25</v>
      </c>
      <c r="C71" s="18"/>
      <c r="D71" s="4"/>
    </row>
    <row r="72" spans="1:4" ht="66.75" customHeight="1" x14ac:dyDescent="0.25">
      <c r="A72" s="113"/>
      <c r="B72" s="4" t="s">
        <v>24</v>
      </c>
      <c r="C72" s="23">
        <f>17+30</f>
        <v>47</v>
      </c>
      <c r="D72" s="4"/>
    </row>
    <row r="73" spans="1:4" ht="48.75" customHeight="1" x14ac:dyDescent="0.25">
      <c r="A73" s="113"/>
      <c r="B73" s="4" t="s">
        <v>23</v>
      </c>
      <c r="C73" s="25">
        <f>C74+C79</f>
        <v>147</v>
      </c>
      <c r="D73" s="4"/>
    </row>
    <row r="74" spans="1:4" ht="15.75" x14ac:dyDescent="0.25">
      <c r="A74" s="113"/>
      <c r="B74" s="6" t="s">
        <v>22</v>
      </c>
      <c r="C74" s="23">
        <f>C75</f>
        <v>147</v>
      </c>
      <c r="D74" s="6"/>
    </row>
    <row r="75" spans="1:4" ht="17.25" customHeight="1" x14ac:dyDescent="0.25">
      <c r="A75" s="113"/>
      <c r="B75" s="4" t="s">
        <v>21</v>
      </c>
      <c r="C75" s="23">
        <v>147</v>
      </c>
      <c r="D75" s="4"/>
    </row>
    <row r="76" spans="1:4" ht="17.25" customHeight="1" x14ac:dyDescent="0.25">
      <c r="A76" s="113"/>
      <c r="B76" s="4" t="s">
        <v>20</v>
      </c>
      <c r="C76" s="23"/>
      <c r="D76" s="4"/>
    </row>
    <row r="77" spans="1:4" ht="61.5" customHeight="1" x14ac:dyDescent="0.25">
      <c r="A77" s="113"/>
      <c r="B77" s="4" t="s">
        <v>95</v>
      </c>
      <c r="C77" s="23"/>
      <c r="D77" s="4"/>
    </row>
    <row r="78" spans="1:4" ht="45.75" customHeight="1" x14ac:dyDescent="0.25">
      <c r="A78" s="113"/>
      <c r="B78" s="4" t="s">
        <v>86</v>
      </c>
      <c r="C78" s="23"/>
      <c r="D78" s="4"/>
    </row>
    <row r="79" spans="1:4" ht="15.75" x14ac:dyDescent="0.25">
      <c r="A79" s="113"/>
      <c r="B79" s="6" t="s">
        <v>19</v>
      </c>
      <c r="C79" s="23">
        <f>C80+C81+C82+C83</f>
        <v>0</v>
      </c>
      <c r="D79" s="6"/>
    </row>
    <row r="80" spans="1:4" ht="27" customHeight="1" x14ac:dyDescent="0.25">
      <c r="A80" s="113"/>
      <c r="B80" s="6" t="s">
        <v>18</v>
      </c>
      <c r="C80" s="23"/>
      <c r="D80" s="6"/>
    </row>
    <row r="81" spans="1:5" ht="19.5" customHeight="1" x14ac:dyDescent="0.25">
      <c r="A81" s="113"/>
      <c r="B81" s="6" t="s">
        <v>17</v>
      </c>
      <c r="C81" s="23"/>
      <c r="D81" s="6"/>
    </row>
    <row r="82" spans="1:5" ht="28.5" customHeight="1" x14ac:dyDescent="0.25">
      <c r="A82" s="113"/>
      <c r="B82" s="6" t="s">
        <v>16</v>
      </c>
      <c r="C82" s="23"/>
      <c r="D82" s="6"/>
    </row>
    <row r="83" spans="1:5" ht="93" customHeight="1" x14ac:dyDescent="0.25">
      <c r="A83" s="113"/>
      <c r="B83" s="6" t="s">
        <v>15</v>
      </c>
      <c r="C83" s="23"/>
      <c r="D83" s="6"/>
    </row>
    <row r="84" spans="1:5" ht="63.75" customHeight="1" x14ac:dyDescent="0.25">
      <c r="A84" s="113"/>
      <c r="B84" s="4" t="s">
        <v>14</v>
      </c>
      <c r="C84" s="25">
        <v>0</v>
      </c>
      <c r="D84" s="4"/>
    </row>
    <row r="85" spans="1:5" ht="67.5" customHeight="1" x14ac:dyDescent="0.25">
      <c r="A85" s="114"/>
      <c r="B85" s="4" t="s">
        <v>13</v>
      </c>
      <c r="C85" s="25">
        <v>0</v>
      </c>
      <c r="D85" s="4"/>
    </row>
    <row r="86" spans="1:5" ht="96" customHeight="1" x14ac:dyDescent="0.25">
      <c r="A86" s="134" t="s">
        <v>228</v>
      </c>
      <c r="B86" s="135"/>
      <c r="C86" s="135"/>
      <c r="D86" s="136"/>
      <c r="E86" s="29"/>
    </row>
    <row r="87" spans="1:5" ht="36" customHeight="1" x14ac:dyDescent="0.25">
      <c r="A87" s="2">
        <v>6</v>
      </c>
      <c r="B87" s="51" t="s">
        <v>259</v>
      </c>
      <c r="C87" s="61" t="s">
        <v>2</v>
      </c>
      <c r="D87" s="2" t="s">
        <v>0</v>
      </c>
    </row>
    <row r="88" spans="1:5" ht="45.75" customHeight="1" x14ac:dyDescent="0.25">
      <c r="A88" s="112"/>
      <c r="B88" s="4" t="s">
        <v>260</v>
      </c>
      <c r="C88" s="15" t="s">
        <v>30</v>
      </c>
      <c r="D88" s="4"/>
    </row>
    <row r="89" spans="1:5" ht="33.75" customHeight="1" x14ac:dyDescent="0.25">
      <c r="A89" s="113"/>
      <c r="B89" s="4" t="s">
        <v>261</v>
      </c>
      <c r="C89" s="49" t="s">
        <v>311</v>
      </c>
      <c r="D89" s="4"/>
    </row>
    <row r="90" spans="1:5" ht="19.5" customHeight="1" x14ac:dyDescent="0.25">
      <c r="A90" s="113"/>
      <c r="B90" s="4" t="s">
        <v>293</v>
      </c>
      <c r="C90" s="49" t="s">
        <v>311</v>
      </c>
      <c r="D90" s="4"/>
    </row>
    <row r="91" spans="1:5" ht="33.75" customHeight="1" x14ac:dyDescent="0.25">
      <c r="A91" s="113"/>
      <c r="B91" s="4" t="s">
        <v>154</v>
      </c>
      <c r="C91" s="87" t="s">
        <v>312</v>
      </c>
      <c r="D91" s="4"/>
    </row>
    <row r="92" spans="1:5" ht="33.75" customHeight="1" x14ac:dyDescent="0.25">
      <c r="A92" s="114"/>
      <c r="B92" s="4" t="s">
        <v>155</v>
      </c>
      <c r="C92" s="87" t="s">
        <v>313</v>
      </c>
      <c r="D92" s="4"/>
    </row>
    <row r="93" spans="1:5" ht="31.5" customHeight="1" x14ac:dyDescent="0.25">
      <c r="A93" s="118" t="s">
        <v>107</v>
      </c>
      <c r="B93" s="119"/>
      <c r="C93" s="119"/>
      <c r="D93" s="120"/>
    </row>
    <row r="94" spans="1:5" ht="31.5" customHeight="1" x14ac:dyDescent="0.25">
      <c r="A94" s="2">
        <v>7</v>
      </c>
      <c r="B94" s="6" t="s">
        <v>110</v>
      </c>
      <c r="C94" s="2" t="s">
        <v>30</v>
      </c>
      <c r="D94" s="2" t="s">
        <v>0</v>
      </c>
    </row>
    <row r="95" spans="1:5" ht="18.75" customHeight="1" x14ac:dyDescent="0.25">
      <c r="A95" s="109"/>
      <c r="B95" s="4" t="s">
        <v>12</v>
      </c>
      <c r="C95" s="2" t="s">
        <v>30</v>
      </c>
      <c r="D95" s="16"/>
    </row>
    <row r="96" spans="1:5" ht="18.75" customHeight="1" x14ac:dyDescent="0.25">
      <c r="A96" s="110"/>
      <c r="B96" s="4" t="s">
        <v>11</v>
      </c>
      <c r="C96" s="2" t="s">
        <v>30</v>
      </c>
      <c r="D96" s="16"/>
    </row>
    <row r="97" spans="1:4" ht="18.75" customHeight="1" x14ac:dyDescent="0.25">
      <c r="A97" s="110"/>
      <c r="B97" s="4" t="s">
        <v>10</v>
      </c>
      <c r="C97" s="2" t="s">
        <v>30</v>
      </c>
      <c r="D97" s="16"/>
    </row>
    <row r="98" spans="1:4" ht="18.75" customHeight="1" x14ac:dyDescent="0.25">
      <c r="A98" s="110"/>
      <c r="B98" s="4" t="s">
        <v>9</v>
      </c>
      <c r="C98" s="2" t="s">
        <v>30</v>
      </c>
      <c r="D98" s="16"/>
    </row>
    <row r="99" spans="1:4" ht="31.5" customHeight="1" x14ac:dyDescent="0.25">
      <c r="A99" s="111"/>
      <c r="B99" s="4" t="s">
        <v>8</v>
      </c>
      <c r="C99" s="2" t="s">
        <v>30</v>
      </c>
      <c r="D99" s="16"/>
    </row>
    <row r="100" spans="1:4" ht="18" customHeight="1" x14ac:dyDescent="0.25">
      <c r="A100" s="131" t="s">
        <v>108</v>
      </c>
      <c r="B100" s="132"/>
      <c r="C100" s="132"/>
      <c r="D100" s="133"/>
    </row>
    <row r="101" spans="1:4" ht="21.75" customHeight="1" x14ac:dyDescent="0.25">
      <c r="A101" s="2">
        <v>8</v>
      </c>
      <c r="B101" s="6" t="s">
        <v>7</v>
      </c>
      <c r="C101" s="5"/>
      <c r="D101" s="2" t="s">
        <v>0</v>
      </c>
    </row>
    <row r="102" spans="1:4" ht="28.5" customHeight="1" x14ac:dyDescent="0.25">
      <c r="A102" s="109"/>
      <c r="B102" s="4" t="s">
        <v>6</v>
      </c>
      <c r="C102" s="2" t="s">
        <v>30</v>
      </c>
      <c r="D102" s="17"/>
    </row>
    <row r="103" spans="1:4" ht="28.5" customHeight="1" x14ac:dyDescent="0.25">
      <c r="A103" s="110"/>
      <c r="B103" s="4" t="s">
        <v>5</v>
      </c>
      <c r="C103" s="2" t="s">
        <v>30</v>
      </c>
      <c r="D103" s="2" t="s">
        <v>0</v>
      </c>
    </row>
    <row r="104" spans="1:4" ht="47.25" x14ac:dyDescent="0.25">
      <c r="A104" s="110"/>
      <c r="B104" s="4" t="s">
        <v>4</v>
      </c>
      <c r="C104" s="43" t="s">
        <v>268</v>
      </c>
      <c r="D104" s="55" t="s">
        <v>3</v>
      </c>
    </row>
    <row r="105" spans="1:4" ht="47.25" x14ac:dyDescent="0.25">
      <c r="A105" s="110"/>
      <c r="B105" s="4" t="s">
        <v>123</v>
      </c>
      <c r="C105" s="43" t="s">
        <v>267</v>
      </c>
      <c r="D105" s="55" t="s">
        <v>3</v>
      </c>
    </row>
    <row r="106" spans="1:4" ht="191.25" customHeight="1" x14ac:dyDescent="0.25">
      <c r="A106" s="106" t="s">
        <v>314</v>
      </c>
      <c r="B106" s="107"/>
      <c r="C106" s="107"/>
      <c r="D106" s="108"/>
    </row>
    <row r="107" spans="1:4" ht="36.75" customHeight="1" x14ac:dyDescent="0.25">
      <c r="A107" s="99">
        <v>9</v>
      </c>
      <c r="B107" s="65" t="s">
        <v>127</v>
      </c>
      <c r="C107" s="89" t="s">
        <v>269</v>
      </c>
      <c r="D107" s="16"/>
    </row>
    <row r="108" spans="1:4" ht="35.25" customHeight="1" x14ac:dyDescent="0.25">
      <c r="A108" s="106" t="s">
        <v>270</v>
      </c>
      <c r="B108" s="107"/>
      <c r="C108" s="107"/>
      <c r="D108" s="108"/>
    </row>
    <row r="109" spans="1:4" ht="24" customHeight="1" x14ac:dyDescent="0.25">
      <c r="A109" s="99">
        <v>10</v>
      </c>
      <c r="B109" s="3" t="s">
        <v>1</v>
      </c>
      <c r="C109" s="43">
        <v>16</v>
      </c>
      <c r="D109" s="99" t="s">
        <v>0</v>
      </c>
    </row>
    <row r="110" spans="1:4" ht="36" customHeight="1" x14ac:dyDescent="0.25">
      <c r="A110" s="118" t="s">
        <v>271</v>
      </c>
      <c r="B110" s="119"/>
      <c r="C110" s="119"/>
      <c r="D110" s="120"/>
    </row>
    <row r="111" spans="1:4" ht="33.75" customHeight="1" x14ac:dyDescent="0.25">
      <c r="A111" s="123">
        <v>11</v>
      </c>
      <c r="B111" s="124" t="s">
        <v>273</v>
      </c>
      <c r="C111" s="124"/>
      <c r="D111" s="124"/>
    </row>
    <row r="112" spans="1:4" ht="269.25" customHeight="1" x14ac:dyDescent="0.25">
      <c r="A112" s="123"/>
      <c r="B112" s="124" t="s">
        <v>274</v>
      </c>
      <c r="C112" s="124"/>
      <c r="D112" s="124"/>
    </row>
    <row r="113" spans="1:4" ht="63" customHeight="1" x14ac:dyDescent="0.25">
      <c r="A113" s="124" t="s">
        <v>122</v>
      </c>
      <c r="B113" s="124"/>
      <c r="C113" s="124"/>
      <c r="D113" s="124"/>
    </row>
  </sheetData>
  <mergeCells count="30">
    <mergeCell ref="A113:D113"/>
    <mergeCell ref="A27:D27"/>
    <mergeCell ref="A44:D44"/>
    <mergeCell ref="A51:D51"/>
    <mergeCell ref="A111:A112"/>
    <mergeCell ref="B111:D111"/>
    <mergeCell ref="B112:D112"/>
    <mergeCell ref="A86:D86"/>
    <mergeCell ref="A60:D60"/>
    <mergeCell ref="A29:A31"/>
    <mergeCell ref="A33:A37"/>
    <mergeCell ref="A110:D110"/>
    <mergeCell ref="A108:D108"/>
    <mergeCell ref="A88:A92"/>
    <mergeCell ref="A39:A40"/>
    <mergeCell ref="A106:D106"/>
    <mergeCell ref="A95:A99"/>
    <mergeCell ref="A102:A105"/>
    <mergeCell ref="A100:D100"/>
    <mergeCell ref="A1:D1"/>
    <mergeCell ref="A2:D2"/>
    <mergeCell ref="A3:D3"/>
    <mergeCell ref="A11:A14"/>
    <mergeCell ref="A16:A19"/>
    <mergeCell ref="A21:A26"/>
    <mergeCell ref="A62:A85"/>
    <mergeCell ref="A93:D93"/>
    <mergeCell ref="A42:A43"/>
    <mergeCell ref="A46:A50"/>
    <mergeCell ref="A53:A59"/>
  </mergeCells>
  <phoneticPr fontId="22" type="noConversion"/>
  <pageMargins left="0.70866141732283472"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D114"/>
  <sheetViews>
    <sheetView view="pageBreakPreview" topLeftCell="A86" zoomScaleNormal="100" zoomScaleSheetLayoutView="100" workbookViewId="0">
      <selection activeCell="H105" sqref="H105"/>
    </sheetView>
  </sheetViews>
  <sheetFormatPr defaultRowHeight="15" x14ac:dyDescent="0.25"/>
  <cols>
    <col min="1" max="1" width="6.42578125" style="12" customWidth="1"/>
    <col min="2" max="2" width="39.140625" style="12" customWidth="1"/>
    <col min="3" max="3" width="29.7109375" style="13" customWidth="1"/>
    <col min="4" max="4" width="16.5703125" style="12" customWidth="1"/>
  </cols>
  <sheetData>
    <row r="1" spans="1:4" ht="18.75" x14ac:dyDescent="0.25">
      <c r="A1" s="121" t="s">
        <v>215</v>
      </c>
      <c r="B1" s="121"/>
      <c r="C1" s="121"/>
      <c r="D1" s="121"/>
    </row>
    <row r="2" spans="1:4" ht="18.75" x14ac:dyDescent="0.25">
      <c r="A2" s="121" t="s">
        <v>85</v>
      </c>
      <c r="B2" s="121"/>
      <c r="C2" s="121"/>
      <c r="D2" s="121"/>
    </row>
    <row r="3" spans="1:4" ht="15.75" x14ac:dyDescent="0.25">
      <c r="A3" s="122" t="s">
        <v>55</v>
      </c>
      <c r="B3" s="122"/>
      <c r="C3" s="122"/>
      <c r="D3" s="122"/>
    </row>
    <row r="4" spans="1:4" ht="11.25" customHeight="1"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15.75" x14ac:dyDescent="0.25">
      <c r="A7" s="9" t="s">
        <v>48</v>
      </c>
      <c r="B7" s="5" t="s">
        <v>47</v>
      </c>
      <c r="C7" s="2" t="s">
        <v>114</v>
      </c>
      <c r="D7" s="5"/>
    </row>
    <row r="8" spans="1:4" ht="19.5" customHeight="1" x14ac:dyDescent="0.25">
      <c r="A8" s="9" t="s">
        <v>45</v>
      </c>
      <c r="B8" s="5" t="s">
        <v>44</v>
      </c>
      <c r="C8" s="2">
        <v>77</v>
      </c>
      <c r="D8" s="5"/>
    </row>
    <row r="9" spans="1:4" ht="15.75" x14ac:dyDescent="0.25">
      <c r="A9" s="9" t="s">
        <v>43</v>
      </c>
      <c r="B9" s="5" t="s">
        <v>42</v>
      </c>
      <c r="C9" s="2">
        <v>4.2</v>
      </c>
      <c r="D9" s="5"/>
    </row>
    <row r="10" spans="1:4" ht="48.75" customHeight="1" x14ac:dyDescent="0.25">
      <c r="A10" s="9" t="s">
        <v>41</v>
      </c>
      <c r="B10" s="5" t="s">
        <v>99</v>
      </c>
      <c r="C10" s="5">
        <f>SUM(C11:C14)</f>
        <v>17480.099999999999</v>
      </c>
      <c r="D10" s="5"/>
    </row>
    <row r="11" spans="1:4" ht="15.75" x14ac:dyDescent="0.25">
      <c r="A11" s="103"/>
      <c r="B11" s="14" t="s">
        <v>57</v>
      </c>
      <c r="C11" s="2">
        <v>3894</v>
      </c>
      <c r="D11" s="5"/>
    </row>
    <row r="12" spans="1:4" ht="15.75" x14ac:dyDescent="0.25">
      <c r="A12" s="104"/>
      <c r="B12" s="14" t="s">
        <v>58</v>
      </c>
      <c r="C12" s="2">
        <v>6941</v>
      </c>
      <c r="D12" s="5"/>
    </row>
    <row r="13" spans="1:4" ht="15.75" x14ac:dyDescent="0.25">
      <c r="A13" s="104"/>
      <c r="B13" s="14" t="s">
        <v>59</v>
      </c>
      <c r="C13" s="2">
        <v>652</v>
      </c>
      <c r="D13" s="5"/>
    </row>
    <row r="14" spans="1:4" ht="15.75" x14ac:dyDescent="0.25">
      <c r="A14" s="105"/>
      <c r="B14" s="14" t="s">
        <v>60</v>
      </c>
      <c r="C14" s="2">
        <v>5993.1</v>
      </c>
      <c r="D14" s="5"/>
    </row>
    <row r="15" spans="1:4" ht="31.5" customHeight="1" x14ac:dyDescent="0.25">
      <c r="A15" s="9" t="s">
        <v>40</v>
      </c>
      <c r="B15" s="6" t="s">
        <v>39</v>
      </c>
      <c r="C15" s="5">
        <f>SUM(C16:C19)</f>
        <v>1745.73</v>
      </c>
      <c r="D15" s="5"/>
    </row>
    <row r="16" spans="1:4" ht="15.75" x14ac:dyDescent="0.25">
      <c r="A16" s="103"/>
      <c r="B16" s="14" t="s">
        <v>57</v>
      </c>
      <c r="C16" s="2">
        <v>135.63</v>
      </c>
      <c r="D16" s="5"/>
    </row>
    <row r="17" spans="1:4" ht="15.75" x14ac:dyDescent="0.25">
      <c r="A17" s="104"/>
      <c r="B17" s="14" t="s">
        <v>58</v>
      </c>
      <c r="C17" s="2">
        <v>570.99</v>
      </c>
      <c r="D17" s="5"/>
    </row>
    <row r="18" spans="1:4" ht="15.75" x14ac:dyDescent="0.25">
      <c r="A18" s="104"/>
      <c r="B18" s="14" t="s">
        <v>59</v>
      </c>
      <c r="C18" s="2">
        <v>121.89</v>
      </c>
      <c r="D18" s="5"/>
    </row>
    <row r="19" spans="1:4" ht="15.75" x14ac:dyDescent="0.25">
      <c r="A19" s="105"/>
      <c r="B19" s="14" t="s">
        <v>60</v>
      </c>
      <c r="C19" s="2">
        <v>917.22</v>
      </c>
      <c r="D19" s="5"/>
    </row>
    <row r="20" spans="1:4" ht="50.25" x14ac:dyDescent="0.25">
      <c r="A20" s="9" t="s">
        <v>128</v>
      </c>
      <c r="B20" s="71" t="s">
        <v>130</v>
      </c>
      <c r="C20" s="64">
        <v>1.5</v>
      </c>
      <c r="D20" s="5"/>
    </row>
    <row r="21" spans="1:4" ht="15.75" x14ac:dyDescent="0.25">
      <c r="A21" s="103"/>
      <c r="B21" s="14" t="s">
        <v>63</v>
      </c>
      <c r="C21" s="33">
        <v>1.5</v>
      </c>
      <c r="D21" s="5"/>
    </row>
    <row r="22" spans="1:4" ht="15.75" x14ac:dyDescent="0.25">
      <c r="A22" s="104"/>
      <c r="B22" s="14" t="s">
        <v>64</v>
      </c>
      <c r="C22" s="33">
        <v>1.4</v>
      </c>
      <c r="D22" s="5"/>
    </row>
    <row r="23" spans="1:4" ht="15.75" x14ac:dyDescent="0.25">
      <c r="A23" s="104"/>
      <c r="B23" s="14" t="s">
        <v>84</v>
      </c>
      <c r="C23" s="33"/>
      <c r="D23" s="5"/>
    </row>
    <row r="24" spans="1:4" ht="15.75" x14ac:dyDescent="0.25">
      <c r="A24" s="104"/>
      <c r="B24" s="14" t="s">
        <v>65</v>
      </c>
      <c r="C24" s="33">
        <v>1.6</v>
      </c>
      <c r="D24" s="5"/>
    </row>
    <row r="25" spans="1:4" ht="15.75" x14ac:dyDescent="0.25">
      <c r="A25" s="104"/>
      <c r="B25" s="14" t="s">
        <v>131</v>
      </c>
      <c r="C25" s="33"/>
      <c r="D25" s="5"/>
    </row>
    <row r="26" spans="1:4" ht="15.75" x14ac:dyDescent="0.25">
      <c r="A26" s="105"/>
      <c r="B26" s="14" t="s">
        <v>66</v>
      </c>
      <c r="C26" s="33">
        <v>3.6</v>
      </c>
      <c r="D26" s="5"/>
    </row>
    <row r="27" spans="1:4" ht="18" customHeight="1" x14ac:dyDescent="0.25">
      <c r="A27" s="137" t="s">
        <v>106</v>
      </c>
      <c r="B27" s="138"/>
      <c r="C27" s="138"/>
      <c r="D27" s="139"/>
    </row>
    <row r="28" spans="1:4" ht="33.75" customHeight="1" x14ac:dyDescent="0.25">
      <c r="A28" s="2">
        <v>2</v>
      </c>
      <c r="B28" s="6" t="s">
        <v>38</v>
      </c>
      <c r="C28" s="99" t="s">
        <v>2</v>
      </c>
      <c r="D28" s="2" t="s">
        <v>0</v>
      </c>
    </row>
    <row r="29" spans="1:4" ht="15.75" customHeight="1" x14ac:dyDescent="0.25">
      <c r="A29" s="112"/>
      <c r="B29" s="14" t="s">
        <v>61</v>
      </c>
      <c r="C29" s="24">
        <v>15.5</v>
      </c>
      <c r="D29" s="5"/>
    </row>
    <row r="30" spans="1:4" ht="15.75" customHeight="1" x14ac:dyDescent="0.25">
      <c r="A30" s="113"/>
      <c r="B30" s="14" t="s">
        <v>213</v>
      </c>
      <c r="C30" s="39">
        <v>0</v>
      </c>
      <c r="D30" s="5"/>
    </row>
    <row r="31" spans="1:4" ht="15.75" customHeight="1" x14ac:dyDescent="0.25">
      <c r="A31" s="114"/>
      <c r="B31" s="14" t="s">
        <v>62</v>
      </c>
      <c r="C31" s="68">
        <f>C30/C29</f>
        <v>0</v>
      </c>
      <c r="D31" s="5"/>
    </row>
    <row r="32" spans="1:4" ht="34.5" x14ac:dyDescent="0.25">
      <c r="A32" s="9" t="s">
        <v>37</v>
      </c>
      <c r="B32" s="3" t="s">
        <v>101</v>
      </c>
      <c r="C32" s="42">
        <f>SUM(C33:C38)</f>
        <v>0</v>
      </c>
      <c r="D32" s="5"/>
    </row>
    <row r="33" spans="1:4" ht="15.75" customHeight="1" x14ac:dyDescent="0.25">
      <c r="A33" s="112"/>
      <c r="B33" s="14" t="s">
        <v>63</v>
      </c>
      <c r="C33" s="39">
        <v>0</v>
      </c>
      <c r="D33" s="5"/>
    </row>
    <row r="34" spans="1:4" ht="15.75" customHeight="1" x14ac:dyDescent="0.25">
      <c r="A34" s="113"/>
      <c r="B34" s="14" t="s">
        <v>64</v>
      </c>
      <c r="C34" s="39">
        <v>0</v>
      </c>
      <c r="D34" s="5"/>
    </row>
    <row r="35" spans="1:4" ht="15.75" customHeight="1" x14ac:dyDescent="0.25">
      <c r="A35" s="113"/>
      <c r="B35" s="14" t="s">
        <v>65</v>
      </c>
      <c r="C35" s="39">
        <v>0</v>
      </c>
      <c r="D35" s="5"/>
    </row>
    <row r="36" spans="1:4" ht="15.75" customHeight="1" x14ac:dyDescent="0.25">
      <c r="A36" s="113"/>
      <c r="B36" s="14" t="s">
        <v>66</v>
      </c>
      <c r="C36" s="39">
        <v>0</v>
      </c>
      <c r="D36" s="5"/>
    </row>
    <row r="37" spans="1:4" ht="15.75" customHeight="1" x14ac:dyDescent="0.25">
      <c r="A37" s="113"/>
      <c r="B37" s="14" t="s">
        <v>84</v>
      </c>
      <c r="C37" s="39">
        <v>0</v>
      </c>
      <c r="D37" s="5"/>
    </row>
    <row r="38" spans="1:4" ht="15.75" customHeight="1" x14ac:dyDescent="0.25">
      <c r="A38" s="114"/>
      <c r="B38" s="14" t="s">
        <v>67</v>
      </c>
      <c r="C38" s="39">
        <v>0</v>
      </c>
      <c r="D38" s="5"/>
    </row>
    <row r="39" spans="1:4" ht="35.25" customHeight="1" x14ac:dyDescent="0.25">
      <c r="A39" s="9" t="s">
        <v>35</v>
      </c>
      <c r="B39" s="3" t="s">
        <v>34</v>
      </c>
      <c r="C39" s="2"/>
      <c r="D39" s="5"/>
    </row>
    <row r="40" spans="1:4" ht="15.75" x14ac:dyDescent="0.25">
      <c r="A40" s="112"/>
      <c r="B40" s="14" t="s">
        <v>61</v>
      </c>
      <c r="C40" s="24">
        <v>15.5</v>
      </c>
      <c r="D40" s="5"/>
    </row>
    <row r="41" spans="1:4" ht="15.75" x14ac:dyDescent="0.25">
      <c r="A41" s="114"/>
      <c r="B41" s="14" t="s">
        <v>68</v>
      </c>
      <c r="C41" s="39">
        <v>0</v>
      </c>
      <c r="D41" s="5"/>
    </row>
    <row r="42" spans="1:4" ht="31.5" x14ac:dyDescent="0.25">
      <c r="A42" s="9" t="s">
        <v>33</v>
      </c>
      <c r="B42" s="6" t="s">
        <v>32</v>
      </c>
      <c r="C42" s="5"/>
      <c r="D42" s="5"/>
    </row>
    <row r="43" spans="1:4" ht="15.75" x14ac:dyDescent="0.25">
      <c r="A43" s="112"/>
      <c r="B43" s="14" t="s">
        <v>61</v>
      </c>
      <c r="C43" s="21">
        <v>0</v>
      </c>
      <c r="D43" s="5"/>
    </row>
    <row r="44" spans="1:4" ht="15.75" x14ac:dyDescent="0.25">
      <c r="A44" s="114"/>
      <c r="B44" s="14" t="s">
        <v>68</v>
      </c>
      <c r="C44" s="2">
        <v>0</v>
      </c>
      <c r="D44" s="5"/>
    </row>
    <row r="45" spans="1:4" ht="18.75" customHeight="1" x14ac:dyDescent="0.25">
      <c r="A45" s="131" t="s">
        <v>214</v>
      </c>
      <c r="B45" s="132"/>
      <c r="C45" s="132"/>
      <c r="D45" s="133"/>
    </row>
    <row r="46" spans="1:4" ht="31.5" x14ac:dyDescent="0.25">
      <c r="A46" s="2">
        <v>3</v>
      </c>
      <c r="B46" s="3" t="s">
        <v>31</v>
      </c>
      <c r="C46" s="99" t="s">
        <v>2</v>
      </c>
      <c r="D46" s="2" t="s">
        <v>0</v>
      </c>
    </row>
    <row r="47" spans="1:4" ht="15.75" x14ac:dyDescent="0.25">
      <c r="A47" s="112"/>
      <c r="B47" s="14" t="s">
        <v>69</v>
      </c>
      <c r="C47" s="37">
        <v>0</v>
      </c>
      <c r="D47" s="5"/>
    </row>
    <row r="48" spans="1:4" ht="15.75" x14ac:dyDescent="0.25">
      <c r="A48" s="113"/>
      <c r="B48" s="14" t="s">
        <v>70</v>
      </c>
      <c r="C48" s="38">
        <v>0</v>
      </c>
      <c r="D48" s="5"/>
    </row>
    <row r="49" spans="1:4" ht="15.75" x14ac:dyDescent="0.25">
      <c r="A49" s="113"/>
      <c r="B49" s="14" t="s">
        <v>126</v>
      </c>
      <c r="C49" s="38">
        <v>0</v>
      </c>
      <c r="D49" s="5"/>
    </row>
    <row r="50" spans="1:4" ht="15.75" x14ac:dyDescent="0.25">
      <c r="A50" s="113"/>
      <c r="B50" s="14" t="s">
        <v>253</v>
      </c>
      <c r="C50" s="40">
        <v>0</v>
      </c>
      <c r="D50" s="5"/>
    </row>
    <row r="51" spans="1:4" ht="15.75" x14ac:dyDescent="0.25">
      <c r="A51" s="114"/>
      <c r="B51" s="14" t="s">
        <v>140</v>
      </c>
      <c r="C51" s="40">
        <v>0</v>
      </c>
      <c r="D51" s="5"/>
    </row>
    <row r="52" spans="1:4" ht="18.75" customHeight="1" x14ac:dyDescent="0.25">
      <c r="A52" s="131" t="s">
        <v>214</v>
      </c>
      <c r="B52" s="132"/>
      <c r="C52" s="132"/>
      <c r="D52" s="133"/>
    </row>
    <row r="53" spans="1:4" ht="31.5" x14ac:dyDescent="0.25">
      <c r="A53" s="2">
        <v>4</v>
      </c>
      <c r="B53" s="51" t="s">
        <v>254</v>
      </c>
      <c r="C53" s="99" t="s">
        <v>2</v>
      </c>
      <c r="D53" s="2" t="s">
        <v>0</v>
      </c>
    </row>
    <row r="54" spans="1:4" ht="15.75" customHeight="1" x14ac:dyDescent="0.25">
      <c r="A54" s="112"/>
      <c r="B54" s="14" t="s">
        <v>71</v>
      </c>
      <c r="C54" s="37" t="s">
        <v>315</v>
      </c>
      <c r="D54" s="5"/>
    </row>
    <row r="55" spans="1:4" ht="15.75" customHeight="1" x14ac:dyDescent="0.25">
      <c r="A55" s="113"/>
      <c r="B55" s="14" t="s">
        <v>72</v>
      </c>
      <c r="C55" s="38">
        <v>0</v>
      </c>
      <c r="D55" s="5"/>
    </row>
    <row r="56" spans="1:4" ht="15.75" customHeight="1" x14ac:dyDescent="0.25">
      <c r="A56" s="113"/>
      <c r="B56" s="47" t="s">
        <v>118</v>
      </c>
      <c r="C56" s="38">
        <v>0</v>
      </c>
      <c r="D56" s="5"/>
    </row>
    <row r="57" spans="1:4" ht="15.75" customHeight="1" x14ac:dyDescent="0.25">
      <c r="A57" s="113"/>
      <c r="B57" s="47" t="s">
        <v>119</v>
      </c>
      <c r="C57" s="38">
        <v>0</v>
      </c>
      <c r="D57" s="5"/>
    </row>
    <row r="58" spans="1:4" ht="15.75" customHeight="1" x14ac:dyDescent="0.25">
      <c r="A58" s="113"/>
      <c r="B58" s="47" t="s">
        <v>120</v>
      </c>
      <c r="C58" s="38" t="s">
        <v>317</v>
      </c>
      <c r="D58" s="5"/>
    </row>
    <row r="59" spans="1:4" ht="15.75" customHeight="1" x14ac:dyDescent="0.25">
      <c r="A59" s="113"/>
      <c r="B59" s="14" t="s">
        <v>73</v>
      </c>
      <c r="C59" s="38">
        <v>0</v>
      </c>
      <c r="D59" s="5"/>
    </row>
    <row r="60" spans="1:4" ht="31.5" x14ac:dyDescent="0.25">
      <c r="A60" s="114"/>
      <c r="B60" s="14" t="s">
        <v>74</v>
      </c>
      <c r="C60" s="38" t="s">
        <v>316</v>
      </c>
      <c r="D60" s="5"/>
    </row>
    <row r="61" spans="1:4" ht="18.75" customHeight="1" x14ac:dyDescent="0.25">
      <c r="A61" s="118" t="s">
        <v>104</v>
      </c>
      <c r="B61" s="119"/>
      <c r="C61" s="119"/>
      <c r="D61" s="120"/>
    </row>
    <row r="62" spans="1:4" ht="66.75" customHeight="1" x14ac:dyDescent="0.25">
      <c r="A62" s="2">
        <v>5</v>
      </c>
      <c r="B62" s="10" t="s">
        <v>29</v>
      </c>
      <c r="C62" s="74" t="s">
        <v>142</v>
      </c>
      <c r="D62" s="2" t="s">
        <v>0</v>
      </c>
    </row>
    <row r="63" spans="1:4" ht="15.75" x14ac:dyDescent="0.25">
      <c r="A63" s="112"/>
      <c r="B63" s="4" t="s">
        <v>28</v>
      </c>
      <c r="C63" s="18">
        <f>C64+C69+C74+C85+C86</f>
        <v>0</v>
      </c>
      <c r="D63" s="5"/>
    </row>
    <row r="64" spans="1:4" ht="83.25" customHeight="1" x14ac:dyDescent="0.25">
      <c r="A64" s="113"/>
      <c r="B64" s="1" t="s">
        <v>27</v>
      </c>
      <c r="C64" s="26">
        <f>SUM(C65:C68)</f>
        <v>0</v>
      </c>
      <c r="D64" s="5"/>
    </row>
    <row r="65" spans="1:4" ht="15.75" customHeight="1" x14ac:dyDescent="0.25">
      <c r="A65" s="113"/>
      <c r="B65" s="4" t="s">
        <v>98</v>
      </c>
      <c r="C65" s="2"/>
      <c r="D65" s="5"/>
    </row>
    <row r="66" spans="1:4" ht="45.75" customHeight="1" x14ac:dyDescent="0.25">
      <c r="A66" s="113"/>
      <c r="B66" s="4" t="s">
        <v>100</v>
      </c>
      <c r="C66" s="74"/>
      <c r="D66" s="5"/>
    </row>
    <row r="67" spans="1:4" ht="33" customHeight="1" x14ac:dyDescent="0.25">
      <c r="A67" s="113"/>
      <c r="B67" s="73" t="s">
        <v>217</v>
      </c>
      <c r="C67" s="74"/>
      <c r="D67" s="5"/>
    </row>
    <row r="68" spans="1:4" ht="33.75" customHeight="1" x14ac:dyDescent="0.25">
      <c r="A68" s="113"/>
      <c r="B68" s="4" t="s">
        <v>96</v>
      </c>
      <c r="C68" s="2"/>
      <c r="D68" s="5"/>
    </row>
    <row r="69" spans="1:4" ht="60.75" customHeight="1" x14ac:dyDescent="0.25">
      <c r="A69" s="113"/>
      <c r="B69" s="1" t="s">
        <v>26</v>
      </c>
      <c r="C69" s="26">
        <v>0</v>
      </c>
      <c r="D69" s="5"/>
    </row>
    <row r="70" spans="1:4" ht="31.5" x14ac:dyDescent="0.25">
      <c r="A70" s="113"/>
      <c r="B70" s="1" t="s">
        <v>121</v>
      </c>
      <c r="C70" s="2"/>
      <c r="D70" s="5"/>
    </row>
    <row r="71" spans="1:4" ht="67.5" customHeight="1" x14ac:dyDescent="0.25">
      <c r="A71" s="113"/>
      <c r="B71" s="4" t="s">
        <v>97</v>
      </c>
      <c r="C71" s="26">
        <v>0</v>
      </c>
      <c r="D71" s="4"/>
    </row>
    <row r="72" spans="1:4" ht="15.75" x14ac:dyDescent="0.25">
      <c r="A72" s="113"/>
      <c r="B72" s="7" t="s">
        <v>25</v>
      </c>
      <c r="C72" s="2"/>
      <c r="D72" s="4"/>
    </row>
    <row r="73" spans="1:4" ht="66.75" customHeight="1" x14ac:dyDescent="0.25">
      <c r="A73" s="113"/>
      <c r="B73" s="4" t="s">
        <v>24</v>
      </c>
      <c r="C73" s="15"/>
      <c r="D73" s="4"/>
    </row>
    <row r="74" spans="1:4" ht="47.25" customHeight="1" x14ac:dyDescent="0.25">
      <c r="A74" s="113"/>
      <c r="B74" s="4" t="s">
        <v>23</v>
      </c>
      <c r="C74" s="25">
        <f>C75+C80</f>
        <v>0</v>
      </c>
      <c r="D74" s="4"/>
    </row>
    <row r="75" spans="1:4" ht="15.75" x14ac:dyDescent="0.25">
      <c r="A75" s="113"/>
      <c r="B75" s="6" t="s">
        <v>22</v>
      </c>
      <c r="C75" s="23"/>
      <c r="D75" s="6"/>
    </row>
    <row r="76" spans="1:4" ht="18" customHeight="1" x14ac:dyDescent="0.25">
      <c r="A76" s="113"/>
      <c r="B76" s="4" t="s">
        <v>21</v>
      </c>
      <c r="C76" s="23"/>
      <c r="D76" s="4"/>
    </row>
    <row r="77" spans="1:4" ht="18" customHeight="1" x14ac:dyDescent="0.25">
      <c r="A77" s="113"/>
      <c r="B77" s="4" t="s">
        <v>20</v>
      </c>
      <c r="C77" s="15"/>
      <c r="D77" s="4"/>
    </row>
    <row r="78" spans="1:4" ht="65.25" customHeight="1" x14ac:dyDescent="0.25">
      <c r="A78" s="113"/>
      <c r="B78" s="4" t="s">
        <v>87</v>
      </c>
      <c r="C78" s="15"/>
      <c r="D78" s="4"/>
    </row>
    <row r="79" spans="1:4" ht="43.5" customHeight="1" x14ac:dyDescent="0.25">
      <c r="A79" s="113"/>
      <c r="B79" s="4" t="s">
        <v>86</v>
      </c>
      <c r="C79" s="15"/>
      <c r="D79" s="4"/>
    </row>
    <row r="80" spans="1:4" ht="15.75" x14ac:dyDescent="0.25">
      <c r="A80" s="113"/>
      <c r="B80" s="6" t="s">
        <v>19</v>
      </c>
      <c r="C80" s="15"/>
      <c r="D80" s="6"/>
    </row>
    <row r="81" spans="1:4" ht="27" customHeight="1" x14ac:dyDescent="0.25">
      <c r="A81" s="113"/>
      <c r="B81" s="6" t="s">
        <v>18</v>
      </c>
      <c r="C81" s="15"/>
      <c r="D81" s="6"/>
    </row>
    <row r="82" spans="1:4" ht="17.25" customHeight="1" x14ac:dyDescent="0.25">
      <c r="A82" s="113"/>
      <c r="B82" s="6" t="s">
        <v>17</v>
      </c>
      <c r="C82" s="15"/>
      <c r="D82" s="6"/>
    </row>
    <row r="83" spans="1:4" ht="30" customHeight="1" x14ac:dyDescent="0.25">
      <c r="A83" s="113"/>
      <c r="B83" s="6" t="s">
        <v>16</v>
      </c>
      <c r="C83" s="15"/>
      <c r="D83" s="6"/>
    </row>
    <row r="84" spans="1:4" ht="80.25" customHeight="1" x14ac:dyDescent="0.25">
      <c r="A84" s="113"/>
      <c r="B84" s="6" t="s">
        <v>15</v>
      </c>
      <c r="C84" s="15"/>
      <c r="D84" s="6"/>
    </row>
    <row r="85" spans="1:4" ht="63" customHeight="1" x14ac:dyDescent="0.25">
      <c r="A85" s="113"/>
      <c r="B85" s="4" t="s">
        <v>14</v>
      </c>
      <c r="C85" s="27">
        <v>0</v>
      </c>
      <c r="D85" s="4"/>
    </row>
    <row r="86" spans="1:4" ht="63" customHeight="1" x14ac:dyDescent="0.25">
      <c r="A86" s="114"/>
      <c r="B86" s="4" t="s">
        <v>13</v>
      </c>
      <c r="C86" s="27">
        <v>0</v>
      </c>
      <c r="D86" s="4"/>
    </row>
    <row r="87" spans="1:4" ht="33" customHeight="1" x14ac:dyDescent="0.25">
      <c r="A87" s="134" t="s">
        <v>318</v>
      </c>
      <c r="B87" s="135"/>
      <c r="C87" s="135"/>
      <c r="D87" s="136"/>
    </row>
    <row r="88" spans="1:4" ht="33.75" customHeight="1" x14ac:dyDescent="0.25">
      <c r="A88" s="2">
        <v>6</v>
      </c>
      <c r="B88" s="51" t="s">
        <v>259</v>
      </c>
      <c r="C88" s="61" t="s">
        <v>2</v>
      </c>
      <c r="D88" s="2" t="s">
        <v>0</v>
      </c>
    </row>
    <row r="89" spans="1:4" ht="48" customHeight="1" x14ac:dyDescent="0.25">
      <c r="A89" s="149"/>
      <c r="B89" s="4" t="s">
        <v>260</v>
      </c>
      <c r="C89" s="15" t="s">
        <v>30</v>
      </c>
      <c r="D89" s="4"/>
    </row>
    <row r="90" spans="1:4" ht="32.25" customHeight="1" x14ac:dyDescent="0.25">
      <c r="A90" s="150"/>
      <c r="B90" s="4" t="s">
        <v>261</v>
      </c>
      <c r="C90" s="49" t="s">
        <v>319</v>
      </c>
      <c r="D90" s="4"/>
    </row>
    <row r="91" spans="1:4" ht="20.25" customHeight="1" x14ac:dyDescent="0.25">
      <c r="A91" s="150"/>
      <c r="B91" s="4" t="s">
        <v>293</v>
      </c>
      <c r="C91" s="49" t="s">
        <v>319</v>
      </c>
      <c r="D91" s="4"/>
    </row>
    <row r="92" spans="1:4" ht="31.5" customHeight="1" x14ac:dyDescent="0.25">
      <c r="A92" s="150"/>
      <c r="B92" s="4" t="s">
        <v>154</v>
      </c>
      <c r="C92" s="41" t="s">
        <v>320</v>
      </c>
      <c r="D92" s="4"/>
    </row>
    <row r="93" spans="1:4" ht="31.5" customHeight="1" x14ac:dyDescent="0.25">
      <c r="A93" s="151"/>
      <c r="B93" s="4" t="s">
        <v>155</v>
      </c>
      <c r="C93" s="41" t="s">
        <v>321</v>
      </c>
      <c r="D93" s="4"/>
    </row>
    <row r="94" spans="1:4" ht="31.5" customHeight="1" x14ac:dyDescent="0.25">
      <c r="A94" s="146" t="s">
        <v>115</v>
      </c>
      <c r="B94" s="147"/>
      <c r="C94" s="147"/>
      <c r="D94" s="148"/>
    </row>
    <row r="95" spans="1:4" ht="31.5" customHeight="1" x14ac:dyDescent="0.25">
      <c r="A95" s="43">
        <v>7</v>
      </c>
      <c r="B95" s="90" t="s">
        <v>110</v>
      </c>
      <c r="C95" s="43">
        <f>SUM(C96:C100)</f>
        <v>0</v>
      </c>
      <c r="D95" s="43" t="s">
        <v>0</v>
      </c>
    </row>
    <row r="96" spans="1:4" ht="18" customHeight="1" x14ac:dyDescent="0.25">
      <c r="A96" s="140"/>
      <c r="B96" s="91" t="s">
        <v>229</v>
      </c>
      <c r="C96" s="43">
        <v>0</v>
      </c>
      <c r="D96" s="92"/>
    </row>
    <row r="97" spans="1:4" ht="18" customHeight="1" x14ac:dyDescent="0.25">
      <c r="A97" s="141"/>
      <c r="B97" s="91" t="s">
        <v>230</v>
      </c>
      <c r="C97" s="43">
        <v>0</v>
      </c>
      <c r="D97" s="92"/>
    </row>
    <row r="98" spans="1:4" ht="18" customHeight="1" x14ac:dyDescent="0.25">
      <c r="A98" s="141"/>
      <c r="B98" s="91" t="s">
        <v>231</v>
      </c>
      <c r="C98" s="43">
        <v>0</v>
      </c>
      <c r="D98" s="92"/>
    </row>
    <row r="99" spans="1:4" ht="18" customHeight="1" x14ac:dyDescent="0.25">
      <c r="A99" s="141"/>
      <c r="B99" s="91" t="s">
        <v>232</v>
      </c>
      <c r="C99" s="43">
        <v>0</v>
      </c>
      <c r="D99" s="92"/>
    </row>
    <row r="100" spans="1:4" ht="18" customHeight="1" x14ac:dyDescent="0.25">
      <c r="A100" s="142"/>
      <c r="B100" s="91" t="s">
        <v>233</v>
      </c>
      <c r="C100" s="43">
        <v>0</v>
      </c>
      <c r="D100" s="92"/>
    </row>
    <row r="101" spans="1:4" ht="19.5" customHeight="1" x14ac:dyDescent="0.25">
      <c r="A101" s="143" t="s">
        <v>108</v>
      </c>
      <c r="B101" s="144"/>
      <c r="C101" s="144"/>
      <c r="D101" s="145"/>
    </row>
    <row r="102" spans="1:4" ht="21.75" customHeight="1" x14ac:dyDescent="0.25">
      <c r="A102" s="2">
        <v>8</v>
      </c>
      <c r="B102" s="6" t="s">
        <v>7</v>
      </c>
      <c r="C102" s="5"/>
      <c r="D102" s="2" t="s">
        <v>0</v>
      </c>
    </row>
    <row r="103" spans="1:4" ht="34.5" customHeight="1" x14ac:dyDescent="0.25">
      <c r="A103" s="109"/>
      <c r="B103" s="4" t="s">
        <v>6</v>
      </c>
      <c r="C103" s="2" t="s">
        <v>30</v>
      </c>
      <c r="D103" s="17"/>
    </row>
    <row r="104" spans="1:4" ht="30" customHeight="1" x14ac:dyDescent="0.25">
      <c r="A104" s="110"/>
      <c r="B104" s="4" t="s">
        <v>5</v>
      </c>
      <c r="C104" s="2" t="s">
        <v>30</v>
      </c>
      <c r="D104" s="2" t="s">
        <v>0</v>
      </c>
    </row>
    <row r="105" spans="1:4" ht="47.25" x14ac:dyDescent="0.25">
      <c r="A105" s="110"/>
      <c r="B105" s="4" t="s">
        <v>4</v>
      </c>
      <c r="C105" s="43" t="s">
        <v>268</v>
      </c>
      <c r="D105" s="55" t="s">
        <v>3</v>
      </c>
    </row>
    <row r="106" spans="1:4" ht="47.25" x14ac:dyDescent="0.25">
      <c r="A106" s="110"/>
      <c r="B106" s="4" t="s">
        <v>123</v>
      </c>
      <c r="C106" s="43" t="s">
        <v>267</v>
      </c>
      <c r="D106" s="55" t="s">
        <v>3</v>
      </c>
    </row>
    <row r="107" spans="1:4" ht="189.75" customHeight="1" x14ac:dyDescent="0.25">
      <c r="A107" s="106" t="s">
        <v>314</v>
      </c>
      <c r="B107" s="107"/>
      <c r="C107" s="107"/>
      <c r="D107" s="108"/>
    </row>
    <row r="108" spans="1:4" ht="36.75" customHeight="1" x14ac:dyDescent="0.25">
      <c r="A108" s="99">
        <v>9</v>
      </c>
      <c r="B108" s="65" t="s">
        <v>127</v>
      </c>
      <c r="C108" s="89" t="s">
        <v>269</v>
      </c>
      <c r="D108" s="16"/>
    </row>
    <row r="109" spans="1:4" ht="35.25" customHeight="1" x14ac:dyDescent="0.25">
      <c r="A109" s="106" t="s">
        <v>270</v>
      </c>
      <c r="B109" s="107"/>
      <c r="C109" s="107"/>
      <c r="D109" s="108"/>
    </row>
    <row r="110" spans="1:4" ht="24" customHeight="1" x14ac:dyDescent="0.25">
      <c r="A110" s="99">
        <v>10</v>
      </c>
      <c r="B110" s="3" t="s">
        <v>1</v>
      </c>
      <c r="C110" s="43">
        <v>16</v>
      </c>
      <c r="D110" s="99" t="s">
        <v>0</v>
      </c>
    </row>
    <row r="111" spans="1:4" ht="36" customHeight="1" x14ac:dyDescent="0.25">
      <c r="A111" s="118" t="s">
        <v>271</v>
      </c>
      <c r="B111" s="119"/>
      <c r="C111" s="119"/>
      <c r="D111" s="120"/>
    </row>
    <row r="112" spans="1:4" ht="33.75" customHeight="1" x14ac:dyDescent="0.25">
      <c r="A112" s="123">
        <v>11</v>
      </c>
      <c r="B112" s="124" t="s">
        <v>273</v>
      </c>
      <c r="C112" s="124"/>
      <c r="D112" s="124"/>
    </row>
    <row r="113" spans="1:4" ht="269.25" customHeight="1" x14ac:dyDescent="0.25">
      <c r="A113" s="123"/>
      <c r="B113" s="124" t="s">
        <v>274</v>
      </c>
      <c r="C113" s="124"/>
      <c r="D113" s="124"/>
    </row>
    <row r="114" spans="1:4" ht="63" customHeight="1" x14ac:dyDescent="0.25">
      <c r="A114" s="124" t="s">
        <v>122</v>
      </c>
      <c r="B114" s="124"/>
      <c r="C114" s="124"/>
      <c r="D114" s="124"/>
    </row>
  </sheetData>
  <mergeCells count="30">
    <mergeCell ref="A21:A26"/>
    <mergeCell ref="A114:D114"/>
    <mergeCell ref="A103:A106"/>
    <mergeCell ref="A109:D109"/>
    <mergeCell ref="A87:D87"/>
    <mergeCell ref="A112:A113"/>
    <mergeCell ref="B112:D112"/>
    <mergeCell ref="B113:D113"/>
    <mergeCell ref="A101:D101"/>
    <mergeCell ref="A111:D111"/>
    <mergeCell ref="A94:D94"/>
    <mergeCell ref="A89:A93"/>
    <mergeCell ref="A54:A60"/>
    <mergeCell ref="A61:D61"/>
    <mergeCell ref="A63:A86"/>
    <mergeCell ref="A107:D107"/>
    <mergeCell ref="A1:D1"/>
    <mergeCell ref="A2:D2"/>
    <mergeCell ref="A3:D3"/>
    <mergeCell ref="A11:A14"/>
    <mergeCell ref="A16:A19"/>
    <mergeCell ref="A96:A100"/>
    <mergeCell ref="A27:D27"/>
    <mergeCell ref="A45:D45"/>
    <mergeCell ref="A52:D52"/>
    <mergeCell ref="A29:A31"/>
    <mergeCell ref="A33:A38"/>
    <mergeCell ref="A40:A41"/>
    <mergeCell ref="A43:A44"/>
    <mergeCell ref="A47:A51"/>
  </mergeCells>
  <phoneticPr fontId="22" type="noConversion"/>
  <pageMargins left="0.70866141732283472"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D114"/>
  <sheetViews>
    <sheetView view="pageBreakPreview" topLeftCell="A29" zoomScaleNormal="100" zoomScaleSheetLayoutView="100" workbookViewId="0">
      <selection activeCell="L44" sqref="L44"/>
    </sheetView>
  </sheetViews>
  <sheetFormatPr defaultRowHeight="15" x14ac:dyDescent="0.25"/>
  <cols>
    <col min="1" max="1" width="6.42578125" style="12" customWidth="1"/>
    <col min="2" max="2" width="39.140625" style="12" customWidth="1"/>
    <col min="3" max="3" width="29.7109375" style="13" customWidth="1"/>
    <col min="4" max="4" width="16.5703125" style="12" customWidth="1"/>
  </cols>
  <sheetData>
    <row r="1" spans="1:4" ht="18.75" x14ac:dyDescent="0.25">
      <c r="A1" s="121" t="s">
        <v>215</v>
      </c>
      <c r="B1" s="121"/>
      <c r="C1" s="121"/>
      <c r="D1" s="121"/>
    </row>
    <row r="2" spans="1:4" ht="18.75" x14ac:dyDescent="0.25">
      <c r="A2" s="121" t="s">
        <v>91</v>
      </c>
      <c r="B2" s="121"/>
      <c r="C2" s="121"/>
      <c r="D2" s="121"/>
    </row>
    <row r="3" spans="1:4" ht="15.75" x14ac:dyDescent="0.25">
      <c r="A3" s="122" t="s">
        <v>55</v>
      </c>
      <c r="B3" s="122"/>
      <c r="C3" s="122"/>
      <c r="D3" s="122"/>
    </row>
    <row r="4" spans="1:4" ht="11.25" customHeight="1"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31.5" x14ac:dyDescent="0.25">
      <c r="A7" s="9" t="s">
        <v>48</v>
      </c>
      <c r="B7" s="5" t="s">
        <v>47</v>
      </c>
      <c r="C7" s="2" t="s">
        <v>93</v>
      </c>
      <c r="D7" s="5"/>
    </row>
    <row r="8" spans="1:4" ht="19.5" customHeight="1" x14ac:dyDescent="0.25">
      <c r="A8" s="9" t="s">
        <v>45</v>
      </c>
      <c r="B8" s="5" t="s">
        <v>44</v>
      </c>
      <c r="C8" s="2">
        <v>96</v>
      </c>
      <c r="D8" s="5"/>
    </row>
    <row r="9" spans="1:4" ht="15.75" x14ac:dyDescent="0.25">
      <c r="A9" s="9" t="s">
        <v>43</v>
      </c>
      <c r="B9" s="5" t="s">
        <v>42</v>
      </c>
      <c r="C9" s="2">
        <v>3.8</v>
      </c>
      <c r="D9" s="5"/>
    </row>
    <row r="10" spans="1:4" ht="47.25" customHeight="1" x14ac:dyDescent="0.25">
      <c r="A10" s="9" t="s">
        <v>41</v>
      </c>
      <c r="B10" s="5" t="s">
        <v>99</v>
      </c>
      <c r="C10" s="44">
        <f>SUM(C11:C14)</f>
        <v>4606.8</v>
      </c>
      <c r="D10" s="5"/>
    </row>
    <row r="11" spans="1:4" ht="15.75" x14ac:dyDescent="0.25">
      <c r="A11" s="103"/>
      <c r="B11" s="14" t="s">
        <v>57</v>
      </c>
      <c r="C11" s="43">
        <v>138.30000000000001</v>
      </c>
      <c r="D11" s="5"/>
    </row>
    <row r="12" spans="1:4" ht="15.75" x14ac:dyDescent="0.25">
      <c r="A12" s="104"/>
      <c r="B12" s="14" t="s">
        <v>58</v>
      </c>
      <c r="C12" s="43">
        <v>1352</v>
      </c>
      <c r="D12" s="5"/>
    </row>
    <row r="13" spans="1:4" ht="15.75" x14ac:dyDescent="0.25">
      <c r="A13" s="104"/>
      <c r="B13" s="14" t="s">
        <v>59</v>
      </c>
      <c r="C13" s="43">
        <v>832</v>
      </c>
      <c r="D13" s="5"/>
    </row>
    <row r="14" spans="1:4" ht="15.75" x14ac:dyDescent="0.25">
      <c r="A14" s="105"/>
      <c r="B14" s="14" t="s">
        <v>60</v>
      </c>
      <c r="C14" s="43">
        <v>2284.5</v>
      </c>
      <c r="D14" s="5"/>
    </row>
    <row r="15" spans="1:4" ht="34.5" x14ac:dyDescent="0.25">
      <c r="A15" s="9" t="s">
        <v>40</v>
      </c>
      <c r="B15" s="5" t="s">
        <v>39</v>
      </c>
      <c r="C15" s="44">
        <f>SUM(C16:C19)</f>
        <v>740.16</v>
      </c>
      <c r="D15" s="5"/>
    </row>
    <row r="16" spans="1:4" ht="15.75" x14ac:dyDescent="0.25">
      <c r="A16" s="103"/>
      <c r="B16" s="14" t="s">
        <v>57</v>
      </c>
      <c r="C16" s="43">
        <v>1.44</v>
      </c>
      <c r="D16" s="5"/>
    </row>
    <row r="17" spans="1:4" ht="15.75" x14ac:dyDescent="0.25">
      <c r="A17" s="104"/>
      <c r="B17" s="14" t="s">
        <v>58</v>
      </c>
      <c r="C17" s="43">
        <v>179.54</v>
      </c>
      <c r="D17" s="5"/>
    </row>
    <row r="18" spans="1:4" ht="15.75" x14ac:dyDescent="0.25">
      <c r="A18" s="104"/>
      <c r="B18" s="14" t="s">
        <v>59</v>
      </c>
      <c r="C18" s="43">
        <v>159.44</v>
      </c>
      <c r="D18" s="5"/>
    </row>
    <row r="19" spans="1:4" ht="15.75" x14ac:dyDescent="0.25">
      <c r="A19" s="105"/>
      <c r="B19" s="14" t="s">
        <v>60</v>
      </c>
      <c r="C19" s="43">
        <v>399.74</v>
      </c>
      <c r="D19" s="5"/>
    </row>
    <row r="20" spans="1:4" ht="50.25" x14ac:dyDescent="0.25">
      <c r="A20" s="9" t="s">
        <v>128</v>
      </c>
      <c r="B20" s="71" t="s">
        <v>130</v>
      </c>
      <c r="C20" s="43">
        <v>1.9</v>
      </c>
      <c r="D20" s="5"/>
    </row>
    <row r="21" spans="1:4" ht="15.75" x14ac:dyDescent="0.25">
      <c r="A21" s="103"/>
      <c r="B21" s="14" t="s">
        <v>63</v>
      </c>
      <c r="C21" s="33">
        <v>1.9</v>
      </c>
      <c r="D21" s="5"/>
    </row>
    <row r="22" spans="1:4" ht="15.75" x14ac:dyDescent="0.25">
      <c r="A22" s="104"/>
      <c r="B22" s="14" t="s">
        <v>64</v>
      </c>
      <c r="C22" s="33">
        <v>1.6</v>
      </c>
      <c r="D22" s="5"/>
    </row>
    <row r="23" spans="1:4" ht="15.75" x14ac:dyDescent="0.25">
      <c r="A23" s="104"/>
      <c r="B23" s="14" t="s">
        <v>133</v>
      </c>
      <c r="C23" s="33">
        <v>1.5</v>
      </c>
      <c r="D23" s="5"/>
    </row>
    <row r="24" spans="1:4" ht="15.75" x14ac:dyDescent="0.25">
      <c r="A24" s="104"/>
      <c r="B24" s="14" t="s">
        <v>65</v>
      </c>
      <c r="C24" s="33">
        <v>2.1</v>
      </c>
      <c r="D24" s="5"/>
    </row>
    <row r="25" spans="1:4" ht="15.75" x14ac:dyDescent="0.25">
      <c r="A25" s="104"/>
      <c r="B25" s="14" t="s">
        <v>131</v>
      </c>
      <c r="C25" s="33"/>
      <c r="D25" s="5"/>
    </row>
    <row r="26" spans="1:4" ht="15.75" x14ac:dyDescent="0.25">
      <c r="A26" s="105"/>
      <c r="B26" s="14" t="s">
        <v>66</v>
      </c>
      <c r="C26" s="33">
        <v>2.6</v>
      </c>
      <c r="D26" s="5"/>
    </row>
    <row r="27" spans="1:4" ht="18" customHeight="1" x14ac:dyDescent="0.25">
      <c r="A27" s="115" t="s">
        <v>106</v>
      </c>
      <c r="B27" s="116"/>
      <c r="C27" s="116"/>
      <c r="D27" s="117"/>
    </row>
    <row r="28" spans="1:4" ht="30.75" customHeight="1" x14ac:dyDescent="0.25">
      <c r="A28" s="2">
        <v>2</v>
      </c>
      <c r="B28" s="5" t="s">
        <v>38</v>
      </c>
      <c r="C28" s="2" t="s">
        <v>2</v>
      </c>
      <c r="D28" s="2" t="s">
        <v>0</v>
      </c>
    </row>
    <row r="29" spans="1:4" ht="15.75" customHeight="1" x14ac:dyDescent="0.25">
      <c r="A29" s="112"/>
      <c r="B29" s="14" t="s">
        <v>61</v>
      </c>
      <c r="C29" s="24">
        <v>2.2999999999999998</v>
      </c>
      <c r="D29" s="5"/>
    </row>
    <row r="30" spans="1:4" ht="15.75" customHeight="1" x14ac:dyDescent="0.25">
      <c r="A30" s="113"/>
      <c r="B30" s="14" t="s">
        <v>213</v>
      </c>
      <c r="C30" s="43">
        <v>3.214</v>
      </c>
      <c r="D30" s="5"/>
    </row>
    <row r="31" spans="1:4" ht="15.75" customHeight="1" x14ac:dyDescent="0.25">
      <c r="A31" s="114"/>
      <c r="B31" s="14" t="s">
        <v>62</v>
      </c>
      <c r="C31" s="19">
        <f>C30/C29</f>
        <v>1.3973913043478261</v>
      </c>
      <c r="D31" s="5"/>
    </row>
    <row r="32" spans="1:4" ht="34.5" x14ac:dyDescent="0.25">
      <c r="A32" s="9" t="s">
        <v>37</v>
      </c>
      <c r="B32" s="1" t="s">
        <v>36</v>
      </c>
      <c r="C32" s="44">
        <f>SUM(C33:C38)</f>
        <v>3.214</v>
      </c>
      <c r="D32" s="5"/>
    </row>
    <row r="33" spans="1:4" ht="15.75" customHeight="1" x14ac:dyDescent="0.25">
      <c r="A33" s="112"/>
      <c r="B33" s="14" t="s">
        <v>63</v>
      </c>
      <c r="C33" s="43">
        <v>0.92500000000000004</v>
      </c>
      <c r="D33" s="5"/>
    </row>
    <row r="34" spans="1:4" ht="15.75" customHeight="1" x14ac:dyDescent="0.25">
      <c r="A34" s="113"/>
      <c r="B34" s="14" t="s">
        <v>64</v>
      </c>
      <c r="C34" s="43">
        <v>0.93799999999999994</v>
      </c>
      <c r="D34" s="5"/>
    </row>
    <row r="35" spans="1:4" ht="15.75" customHeight="1" x14ac:dyDescent="0.25">
      <c r="A35" s="113"/>
      <c r="B35" s="14" t="s">
        <v>65</v>
      </c>
      <c r="C35" s="43">
        <v>0.76300000000000001</v>
      </c>
      <c r="D35" s="5"/>
    </row>
    <row r="36" spans="1:4" ht="15.75" customHeight="1" x14ac:dyDescent="0.25">
      <c r="A36" s="113"/>
      <c r="B36" s="14" t="s">
        <v>66</v>
      </c>
      <c r="C36" s="43">
        <v>0.58799999999999997</v>
      </c>
      <c r="D36" s="5"/>
    </row>
    <row r="37" spans="1:4" ht="15.75" customHeight="1" x14ac:dyDescent="0.25">
      <c r="A37" s="113"/>
      <c r="B37" s="14" t="s">
        <v>84</v>
      </c>
      <c r="C37" s="43">
        <v>0</v>
      </c>
      <c r="D37" s="5"/>
    </row>
    <row r="38" spans="1:4" ht="15.75" customHeight="1" x14ac:dyDescent="0.25">
      <c r="A38" s="114"/>
      <c r="B38" s="14" t="s">
        <v>67</v>
      </c>
      <c r="C38" s="43">
        <v>0</v>
      </c>
      <c r="D38" s="5"/>
    </row>
    <row r="39" spans="1:4" ht="33.75" customHeight="1" x14ac:dyDescent="0.25">
      <c r="A39" s="9" t="s">
        <v>35</v>
      </c>
      <c r="B39" s="3" t="s">
        <v>34</v>
      </c>
      <c r="C39" s="2"/>
      <c r="D39" s="5"/>
    </row>
    <row r="40" spans="1:4" ht="15.75" x14ac:dyDescent="0.25">
      <c r="A40" s="112"/>
      <c r="B40" s="14" t="s">
        <v>61</v>
      </c>
      <c r="C40" s="24">
        <v>2.2999999999999998</v>
      </c>
      <c r="D40" s="5"/>
    </row>
    <row r="41" spans="1:4" ht="15.75" x14ac:dyDescent="0.25">
      <c r="A41" s="114"/>
      <c r="B41" s="14" t="s">
        <v>68</v>
      </c>
      <c r="C41" s="43">
        <v>3.214</v>
      </c>
      <c r="D41" s="5"/>
    </row>
    <row r="42" spans="1:4" ht="31.5" x14ac:dyDescent="0.25">
      <c r="A42" s="9" t="s">
        <v>33</v>
      </c>
      <c r="B42" s="6" t="s">
        <v>32</v>
      </c>
      <c r="C42" s="44"/>
      <c r="D42" s="5"/>
    </row>
    <row r="43" spans="1:4" ht="15.75" x14ac:dyDescent="0.25">
      <c r="A43" s="112"/>
      <c r="B43" s="14" t="s">
        <v>61</v>
      </c>
      <c r="C43" s="57">
        <v>0</v>
      </c>
      <c r="D43" s="5"/>
    </row>
    <row r="44" spans="1:4" ht="15.75" x14ac:dyDescent="0.25">
      <c r="A44" s="114"/>
      <c r="B44" s="14" t="s">
        <v>68</v>
      </c>
      <c r="C44" s="43">
        <v>0</v>
      </c>
      <c r="D44" s="5"/>
    </row>
    <row r="45" spans="1:4" ht="81.75" customHeight="1" x14ac:dyDescent="0.25">
      <c r="A45" s="106" t="s">
        <v>234</v>
      </c>
      <c r="B45" s="107"/>
      <c r="C45" s="107"/>
      <c r="D45" s="108"/>
    </row>
    <row r="46" spans="1:4" ht="31.5" x14ac:dyDescent="0.25">
      <c r="A46" s="2">
        <v>3</v>
      </c>
      <c r="B46" s="3" t="s">
        <v>31</v>
      </c>
      <c r="C46" s="99" t="s">
        <v>2</v>
      </c>
      <c r="D46" s="2" t="s">
        <v>0</v>
      </c>
    </row>
    <row r="47" spans="1:4" ht="15.75" x14ac:dyDescent="0.25">
      <c r="A47" s="112"/>
      <c r="B47" s="14" t="s">
        <v>69</v>
      </c>
      <c r="C47" s="44">
        <v>47.4</v>
      </c>
      <c r="D47" s="5"/>
    </row>
    <row r="48" spans="1:4" ht="15.75" x14ac:dyDescent="0.25">
      <c r="A48" s="113"/>
      <c r="B48" s="14" t="s">
        <v>70</v>
      </c>
      <c r="C48" s="43">
        <v>3.7</v>
      </c>
      <c r="D48" s="5"/>
    </row>
    <row r="49" spans="1:4" ht="15.75" x14ac:dyDescent="0.25">
      <c r="A49" s="113"/>
      <c r="B49" s="14" t="s">
        <v>126</v>
      </c>
      <c r="C49" s="43">
        <v>43.7</v>
      </c>
      <c r="D49" s="5"/>
    </row>
    <row r="50" spans="1:4" ht="15.75" x14ac:dyDescent="0.25">
      <c r="A50" s="113"/>
      <c r="B50" s="14" t="s">
        <v>253</v>
      </c>
      <c r="C50" s="58">
        <v>0.08</v>
      </c>
      <c r="D50" s="5"/>
    </row>
    <row r="51" spans="1:4" ht="15.75" x14ac:dyDescent="0.25">
      <c r="A51" s="114"/>
      <c r="B51" s="14" t="s">
        <v>140</v>
      </c>
      <c r="C51" s="58">
        <v>0.92</v>
      </c>
      <c r="D51" s="5"/>
    </row>
    <row r="52" spans="1:4" ht="32.25" customHeight="1" x14ac:dyDescent="0.25">
      <c r="A52" s="106" t="s">
        <v>102</v>
      </c>
      <c r="B52" s="107"/>
      <c r="C52" s="107"/>
      <c r="D52" s="108"/>
    </row>
    <row r="53" spans="1:4" ht="31.5" x14ac:dyDescent="0.25">
      <c r="A53" s="2">
        <v>4</v>
      </c>
      <c r="B53" s="51" t="s">
        <v>254</v>
      </c>
      <c r="C53" s="99" t="s">
        <v>2</v>
      </c>
      <c r="D53" s="2" t="s">
        <v>0</v>
      </c>
    </row>
    <row r="54" spans="1:4" ht="15.75" customHeight="1" x14ac:dyDescent="0.25">
      <c r="A54" s="112"/>
      <c r="B54" s="14" t="s">
        <v>71</v>
      </c>
      <c r="C54" s="44" t="s">
        <v>322</v>
      </c>
      <c r="D54" s="5"/>
    </row>
    <row r="55" spans="1:4" ht="15.75" customHeight="1" x14ac:dyDescent="0.25">
      <c r="A55" s="113"/>
      <c r="B55" s="14" t="s">
        <v>72</v>
      </c>
      <c r="C55" s="43">
        <v>0</v>
      </c>
      <c r="D55" s="5"/>
    </row>
    <row r="56" spans="1:4" ht="15.75" customHeight="1" x14ac:dyDescent="0.25">
      <c r="A56" s="113"/>
      <c r="B56" s="47" t="s">
        <v>118</v>
      </c>
      <c r="C56" s="43">
        <v>0</v>
      </c>
      <c r="D56" s="5"/>
    </row>
    <row r="57" spans="1:4" ht="15.75" customHeight="1" x14ac:dyDescent="0.25">
      <c r="A57" s="113"/>
      <c r="B57" s="47" t="s">
        <v>119</v>
      </c>
      <c r="C57" s="43">
        <v>0</v>
      </c>
      <c r="D57" s="5"/>
    </row>
    <row r="58" spans="1:4" ht="15.75" customHeight="1" x14ac:dyDescent="0.25">
      <c r="A58" s="113"/>
      <c r="B58" s="47" t="s">
        <v>120</v>
      </c>
      <c r="C58" s="43" t="s">
        <v>323</v>
      </c>
      <c r="D58" s="5"/>
    </row>
    <row r="59" spans="1:4" ht="15.75" customHeight="1" x14ac:dyDescent="0.25">
      <c r="A59" s="113"/>
      <c r="B59" s="14" t="s">
        <v>73</v>
      </c>
      <c r="C59" s="43">
        <v>0</v>
      </c>
      <c r="D59" s="5"/>
    </row>
    <row r="60" spans="1:4" ht="31.5" x14ac:dyDescent="0.25">
      <c r="A60" s="114"/>
      <c r="B60" s="14" t="s">
        <v>74</v>
      </c>
      <c r="C60" s="43" t="s">
        <v>324</v>
      </c>
      <c r="D60" s="5"/>
    </row>
    <row r="61" spans="1:4" s="56" customFormat="1" ht="18.75" customHeight="1" x14ac:dyDescent="0.25">
      <c r="A61" s="118" t="s">
        <v>104</v>
      </c>
      <c r="B61" s="119"/>
      <c r="C61" s="119"/>
      <c r="D61" s="120"/>
    </row>
    <row r="62" spans="1:4" ht="67.5" customHeight="1" x14ac:dyDescent="0.25">
      <c r="A62" s="2">
        <v>5</v>
      </c>
      <c r="B62" s="10" t="s">
        <v>29</v>
      </c>
      <c r="C62" s="74" t="s">
        <v>142</v>
      </c>
      <c r="D62" s="2" t="s">
        <v>0</v>
      </c>
    </row>
    <row r="63" spans="1:4" ht="15.75" x14ac:dyDescent="0.25">
      <c r="A63" s="112"/>
      <c r="B63" s="4" t="s">
        <v>28</v>
      </c>
      <c r="C63" s="18">
        <f>C64+C69+C74+C85+C86+C71</f>
        <v>0</v>
      </c>
      <c r="D63" s="5"/>
    </row>
    <row r="64" spans="1:4" ht="83.25" customHeight="1" x14ac:dyDescent="0.25">
      <c r="A64" s="113"/>
      <c r="B64" s="1" t="s">
        <v>27</v>
      </c>
      <c r="C64" s="26">
        <f>SUM(C65:C68)</f>
        <v>0</v>
      </c>
      <c r="D64" s="5"/>
    </row>
    <row r="65" spans="1:4" ht="15.75" customHeight="1" x14ac:dyDescent="0.25">
      <c r="A65" s="113"/>
      <c r="B65" s="4" t="s">
        <v>98</v>
      </c>
      <c r="C65" s="2"/>
      <c r="D65" s="5"/>
    </row>
    <row r="66" spans="1:4" ht="45.75" customHeight="1" x14ac:dyDescent="0.25">
      <c r="A66" s="113"/>
      <c r="B66" s="4" t="s">
        <v>100</v>
      </c>
      <c r="C66" s="74"/>
      <c r="D66" s="5"/>
    </row>
    <row r="67" spans="1:4" ht="30" customHeight="1" x14ac:dyDescent="0.25">
      <c r="A67" s="113"/>
      <c r="B67" s="73" t="s">
        <v>217</v>
      </c>
      <c r="C67" s="74"/>
      <c r="D67" s="5"/>
    </row>
    <row r="68" spans="1:4" ht="30" customHeight="1" x14ac:dyDescent="0.25">
      <c r="A68" s="113"/>
      <c r="B68" s="4" t="s">
        <v>96</v>
      </c>
      <c r="C68" s="2"/>
      <c r="D68" s="5"/>
    </row>
    <row r="69" spans="1:4" ht="60.75" customHeight="1" x14ac:dyDescent="0.25">
      <c r="A69" s="113"/>
      <c r="B69" s="1" t="s">
        <v>26</v>
      </c>
      <c r="C69" s="26">
        <f>C70</f>
        <v>0</v>
      </c>
      <c r="D69" s="5"/>
    </row>
    <row r="70" spans="1:4" ht="31.5" x14ac:dyDescent="0.25">
      <c r="A70" s="113"/>
      <c r="B70" s="1" t="s">
        <v>121</v>
      </c>
      <c r="C70" s="2"/>
      <c r="D70" s="5"/>
    </row>
    <row r="71" spans="1:4" ht="67.5" customHeight="1" x14ac:dyDescent="0.25">
      <c r="A71" s="113"/>
      <c r="B71" s="4" t="s">
        <v>97</v>
      </c>
      <c r="C71" s="26">
        <f>C72+C73</f>
        <v>0</v>
      </c>
      <c r="D71" s="4"/>
    </row>
    <row r="72" spans="1:4" ht="15.75" x14ac:dyDescent="0.25">
      <c r="A72" s="113"/>
      <c r="B72" s="7" t="s">
        <v>25</v>
      </c>
      <c r="C72" s="2"/>
      <c r="D72" s="4"/>
    </row>
    <row r="73" spans="1:4" ht="66.75" customHeight="1" x14ac:dyDescent="0.25">
      <c r="A73" s="113"/>
      <c r="B73" s="4" t="s">
        <v>24</v>
      </c>
      <c r="C73" s="15"/>
      <c r="D73" s="4"/>
    </row>
    <row r="74" spans="1:4" ht="47.25" customHeight="1" x14ac:dyDescent="0.25">
      <c r="A74" s="113"/>
      <c r="B74" s="4" t="s">
        <v>23</v>
      </c>
      <c r="C74" s="25">
        <f>C75+C80</f>
        <v>0</v>
      </c>
      <c r="D74" s="4"/>
    </row>
    <row r="75" spans="1:4" ht="15.75" x14ac:dyDescent="0.25">
      <c r="A75" s="113"/>
      <c r="B75" s="6" t="s">
        <v>22</v>
      </c>
      <c r="C75" s="23">
        <f>C76+C77+C78+C79</f>
        <v>0</v>
      </c>
      <c r="D75" s="6"/>
    </row>
    <row r="76" spans="1:4" ht="18" customHeight="1" x14ac:dyDescent="0.25">
      <c r="A76" s="113"/>
      <c r="B76" s="4" t="s">
        <v>21</v>
      </c>
      <c r="C76" s="23"/>
      <c r="D76" s="4"/>
    </row>
    <row r="77" spans="1:4" ht="18" customHeight="1" x14ac:dyDescent="0.25">
      <c r="A77" s="113"/>
      <c r="B77" s="4" t="s">
        <v>20</v>
      </c>
      <c r="C77" s="15"/>
      <c r="D77" s="4"/>
    </row>
    <row r="78" spans="1:4" ht="65.25" customHeight="1" x14ac:dyDescent="0.25">
      <c r="A78" s="113"/>
      <c r="B78" s="4" t="s">
        <v>95</v>
      </c>
      <c r="C78" s="15"/>
      <c r="D78" s="4"/>
    </row>
    <row r="79" spans="1:4" ht="43.5" customHeight="1" x14ac:dyDescent="0.25">
      <c r="A79" s="113"/>
      <c r="B79" s="4" t="s">
        <v>86</v>
      </c>
      <c r="C79" s="15">
        <v>0</v>
      </c>
      <c r="D79" s="4"/>
    </row>
    <row r="80" spans="1:4" ht="15.75" x14ac:dyDescent="0.25">
      <c r="A80" s="113"/>
      <c r="B80" s="6" t="s">
        <v>19</v>
      </c>
      <c r="C80" s="15"/>
      <c r="D80" s="6"/>
    </row>
    <row r="81" spans="1:4" ht="27" customHeight="1" x14ac:dyDescent="0.25">
      <c r="A81" s="113"/>
      <c r="B81" s="6" t="s">
        <v>18</v>
      </c>
      <c r="C81" s="15"/>
      <c r="D81" s="6"/>
    </row>
    <row r="82" spans="1:4" ht="17.25" customHeight="1" x14ac:dyDescent="0.25">
      <c r="A82" s="113"/>
      <c r="B82" s="6" t="s">
        <v>17</v>
      </c>
      <c r="C82" s="15"/>
      <c r="D82" s="6"/>
    </row>
    <row r="83" spans="1:4" ht="30" customHeight="1" x14ac:dyDescent="0.25">
      <c r="A83" s="113"/>
      <c r="B83" s="6" t="s">
        <v>16</v>
      </c>
      <c r="C83" s="15"/>
      <c r="D83" s="6"/>
    </row>
    <row r="84" spans="1:4" ht="80.25" customHeight="1" x14ac:dyDescent="0.25">
      <c r="A84" s="113"/>
      <c r="B84" s="6" t="s">
        <v>15</v>
      </c>
      <c r="C84" s="15"/>
      <c r="D84" s="6"/>
    </row>
    <row r="85" spans="1:4" ht="63" customHeight="1" x14ac:dyDescent="0.25">
      <c r="A85" s="113"/>
      <c r="B85" s="4" t="s">
        <v>14</v>
      </c>
      <c r="C85" s="27">
        <v>0</v>
      </c>
      <c r="D85" s="4"/>
    </row>
    <row r="86" spans="1:4" ht="63" customHeight="1" x14ac:dyDescent="0.25">
      <c r="A86" s="114"/>
      <c r="B86" s="4" t="s">
        <v>13</v>
      </c>
      <c r="C86" s="27">
        <v>0</v>
      </c>
      <c r="D86" s="4"/>
    </row>
    <row r="87" spans="1:4" ht="32.25" customHeight="1" x14ac:dyDescent="0.25">
      <c r="A87" s="134" t="s">
        <v>318</v>
      </c>
      <c r="B87" s="135"/>
      <c r="C87" s="135"/>
      <c r="D87" s="136"/>
    </row>
    <row r="88" spans="1:4" ht="33" customHeight="1" x14ac:dyDescent="0.25">
      <c r="A88" s="2">
        <v>6</v>
      </c>
      <c r="B88" s="51" t="s">
        <v>259</v>
      </c>
      <c r="C88" s="61" t="s">
        <v>2</v>
      </c>
      <c r="D88" s="2" t="s">
        <v>0</v>
      </c>
    </row>
    <row r="89" spans="1:4" ht="49.5" customHeight="1" x14ac:dyDescent="0.25">
      <c r="A89" s="112"/>
      <c r="B89" s="4" t="s">
        <v>260</v>
      </c>
      <c r="C89" s="15" t="s">
        <v>30</v>
      </c>
      <c r="D89" s="4"/>
    </row>
    <row r="90" spans="1:4" ht="32.25" customHeight="1" x14ac:dyDescent="0.25">
      <c r="A90" s="113"/>
      <c r="B90" s="4" t="s">
        <v>261</v>
      </c>
      <c r="C90" s="49" t="s">
        <v>311</v>
      </c>
      <c r="D90" s="4"/>
    </row>
    <row r="91" spans="1:4" ht="18.75" customHeight="1" x14ac:dyDescent="0.25">
      <c r="A91" s="113"/>
      <c r="B91" s="4" t="s">
        <v>293</v>
      </c>
      <c r="C91" s="49" t="s">
        <v>311</v>
      </c>
      <c r="D91" s="4"/>
    </row>
    <row r="92" spans="1:4" ht="29.25" customHeight="1" x14ac:dyDescent="0.25">
      <c r="A92" s="113"/>
      <c r="B92" s="4" t="s">
        <v>154</v>
      </c>
      <c r="C92" s="41" t="s">
        <v>325</v>
      </c>
      <c r="D92" s="4"/>
    </row>
    <row r="93" spans="1:4" ht="29.25" customHeight="1" x14ac:dyDescent="0.25">
      <c r="A93" s="114"/>
      <c r="B93" s="4" t="s">
        <v>155</v>
      </c>
      <c r="C93" s="41" t="s">
        <v>326</v>
      </c>
      <c r="D93" s="4"/>
    </row>
    <row r="94" spans="1:4" ht="31.5" customHeight="1" x14ac:dyDescent="0.25">
      <c r="A94" s="146" t="s">
        <v>115</v>
      </c>
      <c r="B94" s="147"/>
      <c r="C94" s="147"/>
      <c r="D94" s="148"/>
    </row>
    <row r="95" spans="1:4" ht="31.5" customHeight="1" x14ac:dyDescent="0.25">
      <c r="A95" s="2">
        <v>7</v>
      </c>
      <c r="B95" s="6" t="s">
        <v>110</v>
      </c>
      <c r="C95" s="2" t="s">
        <v>30</v>
      </c>
      <c r="D95" s="2" t="s">
        <v>0</v>
      </c>
    </row>
    <row r="96" spans="1:4" ht="18" customHeight="1" x14ac:dyDescent="0.25">
      <c r="A96" s="109"/>
      <c r="B96" s="4" t="s">
        <v>12</v>
      </c>
      <c r="C96" s="2" t="s">
        <v>30</v>
      </c>
      <c r="D96" s="16"/>
    </row>
    <row r="97" spans="1:4" ht="18" customHeight="1" x14ac:dyDescent="0.25">
      <c r="A97" s="110"/>
      <c r="B97" s="4" t="s">
        <v>11</v>
      </c>
      <c r="C97" s="2" t="s">
        <v>30</v>
      </c>
      <c r="D97" s="16"/>
    </row>
    <row r="98" spans="1:4" ht="18" customHeight="1" x14ac:dyDescent="0.25">
      <c r="A98" s="110"/>
      <c r="B98" s="4" t="s">
        <v>10</v>
      </c>
      <c r="C98" s="2" t="s">
        <v>30</v>
      </c>
      <c r="D98" s="16"/>
    </row>
    <row r="99" spans="1:4" ht="18" customHeight="1" x14ac:dyDescent="0.25">
      <c r="A99" s="110"/>
      <c r="B99" s="4" t="s">
        <v>9</v>
      </c>
      <c r="C99" s="2" t="s">
        <v>30</v>
      </c>
      <c r="D99" s="16"/>
    </row>
    <row r="100" spans="1:4" ht="18" customHeight="1" x14ac:dyDescent="0.25">
      <c r="A100" s="111"/>
      <c r="B100" s="4" t="s">
        <v>8</v>
      </c>
      <c r="C100" s="2" t="s">
        <v>30</v>
      </c>
      <c r="D100" s="16"/>
    </row>
    <row r="101" spans="1:4" ht="18" customHeight="1" x14ac:dyDescent="0.25">
      <c r="A101" s="131" t="s">
        <v>108</v>
      </c>
      <c r="B101" s="132"/>
      <c r="C101" s="132"/>
      <c r="D101" s="133"/>
    </row>
    <row r="102" spans="1:4" ht="21.75" customHeight="1" x14ac:dyDescent="0.25">
      <c r="A102" s="2">
        <v>8</v>
      </c>
      <c r="B102" s="6" t="s">
        <v>90</v>
      </c>
      <c r="C102" s="5"/>
      <c r="D102" s="2" t="s">
        <v>0</v>
      </c>
    </row>
    <row r="103" spans="1:4" ht="34.5" customHeight="1" x14ac:dyDescent="0.25">
      <c r="A103" s="109"/>
      <c r="B103" s="4" t="s">
        <v>6</v>
      </c>
      <c r="C103" s="2" t="s">
        <v>30</v>
      </c>
      <c r="D103" s="17"/>
    </row>
    <row r="104" spans="1:4" ht="30" customHeight="1" x14ac:dyDescent="0.25">
      <c r="A104" s="110"/>
      <c r="B104" s="4" t="s">
        <v>5</v>
      </c>
      <c r="C104" s="2" t="s">
        <v>30</v>
      </c>
      <c r="D104" s="2" t="s">
        <v>0</v>
      </c>
    </row>
    <row r="105" spans="1:4" ht="47.25" x14ac:dyDescent="0.25">
      <c r="A105" s="110"/>
      <c r="B105" s="4" t="s">
        <v>4</v>
      </c>
      <c r="C105" s="43" t="s">
        <v>268</v>
      </c>
      <c r="D105" s="55" t="s">
        <v>3</v>
      </c>
    </row>
    <row r="106" spans="1:4" ht="47.25" x14ac:dyDescent="0.25">
      <c r="A106" s="110"/>
      <c r="B106" s="4" t="s">
        <v>123</v>
      </c>
      <c r="C106" s="43" t="s">
        <v>267</v>
      </c>
      <c r="D106" s="55" t="s">
        <v>3</v>
      </c>
    </row>
    <row r="107" spans="1:4" ht="189.75" customHeight="1" x14ac:dyDescent="0.25">
      <c r="A107" s="106" t="s">
        <v>314</v>
      </c>
      <c r="B107" s="107"/>
      <c r="C107" s="107"/>
      <c r="D107" s="108"/>
    </row>
    <row r="108" spans="1:4" ht="36.75" customHeight="1" x14ac:dyDescent="0.25">
      <c r="A108" s="99">
        <v>9</v>
      </c>
      <c r="B108" s="65" t="s">
        <v>127</v>
      </c>
      <c r="C108" s="89" t="s">
        <v>269</v>
      </c>
      <c r="D108" s="16"/>
    </row>
    <row r="109" spans="1:4" ht="35.25" customHeight="1" x14ac:dyDescent="0.25">
      <c r="A109" s="106" t="s">
        <v>270</v>
      </c>
      <c r="B109" s="107"/>
      <c r="C109" s="107"/>
      <c r="D109" s="108"/>
    </row>
    <row r="110" spans="1:4" ht="24" customHeight="1" x14ac:dyDescent="0.25">
      <c r="A110" s="99">
        <v>10</v>
      </c>
      <c r="B110" s="3" t="s">
        <v>1</v>
      </c>
      <c r="C110" s="43">
        <v>16</v>
      </c>
      <c r="D110" s="99" t="s">
        <v>0</v>
      </c>
    </row>
    <row r="111" spans="1:4" ht="36" customHeight="1" x14ac:dyDescent="0.25">
      <c r="A111" s="118" t="s">
        <v>271</v>
      </c>
      <c r="B111" s="119"/>
      <c r="C111" s="119"/>
      <c r="D111" s="120"/>
    </row>
    <row r="112" spans="1:4" ht="33.75" customHeight="1" x14ac:dyDescent="0.25">
      <c r="A112" s="123">
        <v>11</v>
      </c>
      <c r="B112" s="124" t="s">
        <v>273</v>
      </c>
      <c r="C112" s="124"/>
      <c r="D112" s="124"/>
    </row>
    <row r="113" spans="1:4" ht="269.25" customHeight="1" x14ac:dyDescent="0.25">
      <c r="A113" s="123"/>
      <c r="B113" s="124" t="s">
        <v>274</v>
      </c>
      <c r="C113" s="124"/>
      <c r="D113" s="124"/>
    </row>
    <row r="114" spans="1:4" ht="63" customHeight="1" x14ac:dyDescent="0.25">
      <c r="A114" s="124" t="s">
        <v>122</v>
      </c>
      <c r="B114" s="124"/>
      <c r="C114" s="124"/>
      <c r="D114" s="124"/>
    </row>
  </sheetData>
  <mergeCells count="30">
    <mergeCell ref="A112:A113"/>
    <mergeCell ref="B112:D112"/>
    <mergeCell ref="B113:D113"/>
    <mergeCell ref="A114:D114"/>
    <mergeCell ref="A27:D27"/>
    <mergeCell ref="A33:A38"/>
    <mergeCell ref="A40:A41"/>
    <mergeCell ref="A43:A44"/>
    <mergeCell ref="A47:A51"/>
    <mergeCell ref="A45:D45"/>
    <mergeCell ref="A87:D87"/>
    <mergeCell ref="A111:D111"/>
    <mergeCell ref="A61:D61"/>
    <mergeCell ref="A29:A31"/>
    <mergeCell ref="A54:A60"/>
    <mergeCell ref="A52:D52"/>
    <mergeCell ref="A103:A106"/>
    <mergeCell ref="A109:D109"/>
    <mergeCell ref="A1:D1"/>
    <mergeCell ref="A2:D2"/>
    <mergeCell ref="A3:D3"/>
    <mergeCell ref="A11:A14"/>
    <mergeCell ref="A16:A19"/>
    <mergeCell ref="A101:D101"/>
    <mergeCell ref="A63:A86"/>
    <mergeCell ref="A89:A93"/>
    <mergeCell ref="A96:A100"/>
    <mergeCell ref="A94:D94"/>
    <mergeCell ref="A21:A26"/>
    <mergeCell ref="A107:D107"/>
  </mergeCells>
  <phoneticPr fontId="22" type="noConversion"/>
  <pageMargins left="0.70866141732283472" right="0.31496062992125984"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D114"/>
  <sheetViews>
    <sheetView view="pageBreakPreview" topLeftCell="A86" zoomScaleNormal="100" zoomScaleSheetLayoutView="100" workbookViewId="0">
      <selection activeCell="H90" sqref="H90"/>
    </sheetView>
  </sheetViews>
  <sheetFormatPr defaultRowHeight="15" x14ac:dyDescent="0.25"/>
  <cols>
    <col min="1" max="1" width="6.42578125" style="12" customWidth="1"/>
    <col min="2" max="2" width="39.140625" style="12" customWidth="1"/>
    <col min="3" max="3" width="29.7109375" style="13" customWidth="1"/>
    <col min="4" max="4" width="16.5703125" style="12" customWidth="1"/>
  </cols>
  <sheetData>
    <row r="1" spans="1:4" ht="18.75" x14ac:dyDescent="0.25">
      <c r="A1" s="121" t="s">
        <v>215</v>
      </c>
      <c r="B1" s="121"/>
      <c r="C1" s="121"/>
      <c r="D1" s="121"/>
    </row>
    <row r="2" spans="1:4" ht="18.75" x14ac:dyDescent="0.25">
      <c r="A2" s="121" t="s">
        <v>92</v>
      </c>
      <c r="B2" s="121"/>
      <c r="C2" s="121"/>
      <c r="D2" s="121"/>
    </row>
    <row r="3" spans="1:4" ht="15.75" x14ac:dyDescent="0.25">
      <c r="A3" s="122" t="s">
        <v>55</v>
      </c>
      <c r="B3" s="122"/>
      <c r="C3" s="122"/>
      <c r="D3" s="122"/>
    </row>
    <row r="4" spans="1:4" ht="11.25" customHeight="1" x14ac:dyDescent="0.25">
      <c r="A4" s="11"/>
    </row>
    <row r="5" spans="1:4" ht="32.25" customHeight="1" x14ac:dyDescent="0.25">
      <c r="A5" s="2" t="s">
        <v>54</v>
      </c>
      <c r="B5" s="5" t="s">
        <v>53</v>
      </c>
      <c r="C5" s="5" t="s">
        <v>52</v>
      </c>
      <c r="D5" s="5" t="s">
        <v>51</v>
      </c>
    </row>
    <row r="6" spans="1:4" ht="31.5" x14ac:dyDescent="0.25">
      <c r="A6" s="2">
        <v>1</v>
      </c>
      <c r="B6" s="5" t="s">
        <v>50</v>
      </c>
      <c r="C6" s="99" t="s">
        <v>134</v>
      </c>
      <c r="D6" s="2" t="s">
        <v>49</v>
      </c>
    </row>
    <row r="7" spans="1:4" ht="31.5" x14ac:dyDescent="0.25">
      <c r="A7" s="9" t="s">
        <v>48</v>
      </c>
      <c r="B7" s="5" t="s">
        <v>47</v>
      </c>
      <c r="C7" s="2" t="s">
        <v>94</v>
      </c>
      <c r="D7" s="5"/>
    </row>
    <row r="8" spans="1:4" ht="19.5" customHeight="1" x14ac:dyDescent="0.25">
      <c r="A8" s="9" t="s">
        <v>45</v>
      </c>
      <c r="B8" s="5" t="s">
        <v>44</v>
      </c>
      <c r="C8" s="2">
        <v>76</v>
      </c>
      <c r="D8" s="5"/>
    </row>
    <row r="9" spans="1:4" ht="15.75" x14ac:dyDescent="0.25">
      <c r="A9" s="9" t="s">
        <v>43</v>
      </c>
      <c r="B9" s="5" t="s">
        <v>42</v>
      </c>
      <c r="C9" s="2">
        <v>2.6</v>
      </c>
      <c r="D9" s="5"/>
    </row>
    <row r="10" spans="1:4" ht="47.25" customHeight="1" x14ac:dyDescent="0.25">
      <c r="A10" s="9" t="s">
        <v>41</v>
      </c>
      <c r="B10" s="5" t="s">
        <v>99</v>
      </c>
      <c r="C10" s="5">
        <f>SUM(C11:C14)</f>
        <v>65988.899999999994</v>
      </c>
      <c r="D10" s="5"/>
    </row>
    <row r="11" spans="1:4" ht="15.75" x14ac:dyDescent="0.25">
      <c r="A11" s="103"/>
      <c r="B11" s="14" t="s">
        <v>57</v>
      </c>
      <c r="C11" s="18">
        <v>6670</v>
      </c>
      <c r="D11" s="5"/>
    </row>
    <row r="12" spans="1:4" ht="15.75" x14ac:dyDescent="0.25">
      <c r="A12" s="104"/>
      <c r="B12" s="14" t="s">
        <v>58</v>
      </c>
      <c r="C12" s="2">
        <v>17822.599999999999</v>
      </c>
      <c r="D12" s="5"/>
    </row>
    <row r="13" spans="1:4" ht="15.75" x14ac:dyDescent="0.25">
      <c r="A13" s="104"/>
      <c r="B13" s="14" t="s">
        <v>59</v>
      </c>
      <c r="C13" s="2">
        <v>14809.5</v>
      </c>
      <c r="D13" s="5"/>
    </row>
    <row r="14" spans="1:4" ht="15.75" x14ac:dyDescent="0.25">
      <c r="A14" s="105"/>
      <c r="B14" s="14" t="s">
        <v>60</v>
      </c>
      <c r="C14" s="2">
        <v>26686.799999999999</v>
      </c>
      <c r="D14" s="5"/>
    </row>
    <row r="15" spans="1:4" ht="34.5" x14ac:dyDescent="0.25">
      <c r="A15" s="9" t="s">
        <v>40</v>
      </c>
      <c r="B15" s="5" t="s">
        <v>39</v>
      </c>
      <c r="C15" s="5">
        <f>SUM(C16:C19)</f>
        <v>12029.75</v>
      </c>
      <c r="D15" s="5"/>
    </row>
    <row r="16" spans="1:4" ht="15.75" x14ac:dyDescent="0.25">
      <c r="A16" s="103"/>
      <c r="B16" s="14" t="s">
        <v>57</v>
      </c>
      <c r="C16" s="2">
        <v>217.32</v>
      </c>
      <c r="D16" s="5"/>
    </row>
    <row r="17" spans="1:4" ht="15.75" x14ac:dyDescent="0.25">
      <c r="A17" s="104"/>
      <c r="B17" s="14" t="s">
        <v>58</v>
      </c>
      <c r="C17" s="22">
        <v>3070.4</v>
      </c>
      <c r="D17" s="5"/>
    </row>
    <row r="18" spans="1:4" ht="15.75" x14ac:dyDescent="0.25">
      <c r="A18" s="104"/>
      <c r="B18" s="14" t="s">
        <v>59</v>
      </c>
      <c r="C18" s="2">
        <v>3119.38</v>
      </c>
      <c r="D18" s="5"/>
    </row>
    <row r="19" spans="1:4" ht="15.75" x14ac:dyDescent="0.25">
      <c r="A19" s="105"/>
      <c r="B19" s="14" t="s">
        <v>60</v>
      </c>
      <c r="C19" s="2">
        <v>5622.65</v>
      </c>
      <c r="D19" s="5"/>
    </row>
    <row r="20" spans="1:4" ht="50.25" x14ac:dyDescent="0.25">
      <c r="A20" s="9" t="s">
        <v>128</v>
      </c>
      <c r="B20" s="71" t="s">
        <v>130</v>
      </c>
      <c r="C20" s="64">
        <v>2.6</v>
      </c>
      <c r="D20" s="5"/>
    </row>
    <row r="21" spans="1:4" ht="15.75" x14ac:dyDescent="0.25">
      <c r="A21" s="103"/>
      <c r="B21" s="14" t="s">
        <v>63</v>
      </c>
      <c r="C21" s="33">
        <v>2.9</v>
      </c>
      <c r="D21" s="5"/>
    </row>
    <row r="22" spans="1:4" ht="15.75" x14ac:dyDescent="0.25">
      <c r="A22" s="104"/>
      <c r="B22" s="14" t="s">
        <v>64</v>
      </c>
      <c r="C22" s="33">
        <v>2.1</v>
      </c>
      <c r="D22" s="5"/>
    </row>
    <row r="23" spans="1:4" ht="15.75" x14ac:dyDescent="0.25">
      <c r="A23" s="104"/>
      <c r="B23" s="14" t="s">
        <v>84</v>
      </c>
      <c r="C23" s="33"/>
      <c r="D23" s="5"/>
    </row>
    <row r="24" spans="1:4" ht="15.75" x14ac:dyDescent="0.25">
      <c r="A24" s="104"/>
      <c r="B24" s="14" t="s">
        <v>65</v>
      </c>
      <c r="C24" s="33">
        <v>2.6</v>
      </c>
      <c r="D24" s="5"/>
    </row>
    <row r="25" spans="1:4" ht="15.75" x14ac:dyDescent="0.25">
      <c r="A25" s="104"/>
      <c r="B25" s="14" t="s">
        <v>66</v>
      </c>
      <c r="C25" s="33">
        <v>3.4</v>
      </c>
      <c r="D25" s="5"/>
    </row>
    <row r="26" spans="1:4" ht="15.75" x14ac:dyDescent="0.25">
      <c r="A26" s="105"/>
      <c r="B26" s="14" t="s">
        <v>132</v>
      </c>
      <c r="C26" s="33">
        <v>3.8</v>
      </c>
      <c r="D26" s="5"/>
    </row>
    <row r="27" spans="1:4" ht="18" customHeight="1" x14ac:dyDescent="0.25">
      <c r="A27" s="137" t="s">
        <v>106</v>
      </c>
      <c r="B27" s="138"/>
      <c r="C27" s="138"/>
      <c r="D27" s="139"/>
    </row>
    <row r="28" spans="1:4" ht="34.5" customHeight="1" x14ac:dyDescent="0.25">
      <c r="A28" s="2">
        <v>2</v>
      </c>
      <c r="B28" s="5" t="s">
        <v>38</v>
      </c>
      <c r="C28" s="99" t="s">
        <v>2</v>
      </c>
      <c r="D28" s="2" t="s">
        <v>0</v>
      </c>
    </row>
    <row r="29" spans="1:4" ht="15.75" customHeight="1" x14ac:dyDescent="0.25">
      <c r="A29" s="112"/>
      <c r="B29" s="14" t="s">
        <v>61</v>
      </c>
      <c r="C29" s="59">
        <v>125.5</v>
      </c>
      <c r="D29" s="5"/>
    </row>
    <row r="30" spans="1:4" ht="15.75" customHeight="1" x14ac:dyDescent="0.25">
      <c r="A30" s="113"/>
      <c r="B30" s="14" t="s">
        <v>213</v>
      </c>
      <c r="C30" s="59">
        <v>68.343999999999994</v>
      </c>
      <c r="D30" s="32"/>
    </row>
    <row r="31" spans="1:4" ht="15.75" customHeight="1" x14ac:dyDescent="0.25">
      <c r="A31" s="114"/>
      <c r="B31" s="14" t="s">
        <v>62</v>
      </c>
      <c r="C31" s="69">
        <f>C30/C29</f>
        <v>0.54457370517928283</v>
      </c>
      <c r="D31" s="36"/>
    </row>
    <row r="32" spans="1:4" ht="34.5" x14ac:dyDescent="0.25">
      <c r="A32" s="9" t="s">
        <v>37</v>
      </c>
      <c r="B32" s="3" t="s">
        <v>101</v>
      </c>
      <c r="C32" s="60">
        <f>SUM(C33:C38)</f>
        <v>68.344000000000008</v>
      </c>
      <c r="D32" s="5"/>
    </row>
    <row r="33" spans="1:4" ht="15.75" customHeight="1" x14ac:dyDescent="0.25">
      <c r="A33" s="112"/>
      <c r="B33" s="14" t="s">
        <v>63</v>
      </c>
      <c r="C33" s="59">
        <v>7.7549999999999999</v>
      </c>
      <c r="D33" s="5"/>
    </row>
    <row r="34" spans="1:4" ht="15.75" customHeight="1" x14ac:dyDescent="0.25">
      <c r="A34" s="113"/>
      <c r="B34" s="14" t="s">
        <v>64</v>
      </c>
      <c r="C34" s="59">
        <v>35.235999999999997</v>
      </c>
      <c r="D34" s="5"/>
    </row>
    <row r="35" spans="1:4" ht="15.75" customHeight="1" x14ac:dyDescent="0.25">
      <c r="A35" s="113"/>
      <c r="B35" s="14" t="s">
        <v>65</v>
      </c>
      <c r="C35" s="59">
        <v>19.669</v>
      </c>
      <c r="D35" s="5"/>
    </row>
    <row r="36" spans="1:4" ht="15.75" customHeight="1" x14ac:dyDescent="0.25">
      <c r="A36" s="113"/>
      <c r="B36" s="14" t="s">
        <v>66</v>
      </c>
      <c r="C36" s="59">
        <v>5.2990000000000004</v>
      </c>
      <c r="D36" s="5"/>
    </row>
    <row r="37" spans="1:4" ht="15.75" customHeight="1" x14ac:dyDescent="0.25">
      <c r="A37" s="113"/>
      <c r="B37" s="14" t="s">
        <v>84</v>
      </c>
      <c r="C37" s="59">
        <v>0</v>
      </c>
      <c r="D37" s="5"/>
    </row>
    <row r="38" spans="1:4" ht="15.75" customHeight="1" x14ac:dyDescent="0.25">
      <c r="A38" s="114"/>
      <c r="B38" s="14" t="s">
        <v>67</v>
      </c>
      <c r="C38" s="59">
        <v>0.38500000000000001</v>
      </c>
      <c r="D38" s="5"/>
    </row>
    <row r="39" spans="1:4" ht="34.5" customHeight="1" x14ac:dyDescent="0.25">
      <c r="A39" s="9" t="s">
        <v>35</v>
      </c>
      <c r="B39" s="3" t="s">
        <v>34</v>
      </c>
      <c r="C39" s="61"/>
      <c r="D39" s="5"/>
    </row>
    <row r="40" spans="1:4" ht="15.75" x14ac:dyDescent="0.25">
      <c r="A40" s="112"/>
      <c r="B40" s="14" t="s">
        <v>61</v>
      </c>
      <c r="C40" s="59">
        <v>125.5</v>
      </c>
      <c r="D40" s="5"/>
    </row>
    <row r="41" spans="1:4" ht="15.75" x14ac:dyDescent="0.25">
      <c r="A41" s="114"/>
      <c r="B41" s="14" t="s">
        <v>68</v>
      </c>
      <c r="C41" s="59">
        <v>68.343999999999994</v>
      </c>
      <c r="D41" s="5"/>
    </row>
    <row r="42" spans="1:4" ht="31.5" x14ac:dyDescent="0.25">
      <c r="A42" s="9" t="s">
        <v>33</v>
      </c>
      <c r="B42" s="6" t="s">
        <v>32</v>
      </c>
      <c r="C42" s="5"/>
      <c r="D42" s="5"/>
    </row>
    <row r="43" spans="1:4" ht="15.75" x14ac:dyDescent="0.25">
      <c r="A43" s="112"/>
      <c r="B43" s="14" t="s">
        <v>61</v>
      </c>
      <c r="C43" s="21">
        <v>0</v>
      </c>
      <c r="D43" s="5"/>
    </row>
    <row r="44" spans="1:4" ht="15.75" x14ac:dyDescent="0.25">
      <c r="A44" s="114"/>
      <c r="B44" s="14" t="s">
        <v>68</v>
      </c>
      <c r="C44" s="33">
        <v>0</v>
      </c>
      <c r="D44" s="5"/>
    </row>
    <row r="45" spans="1:4" ht="48" customHeight="1" x14ac:dyDescent="0.25">
      <c r="A45" s="118" t="s">
        <v>235</v>
      </c>
      <c r="B45" s="152"/>
      <c r="C45" s="152"/>
      <c r="D45" s="153"/>
    </row>
    <row r="46" spans="1:4" ht="31.5" x14ac:dyDescent="0.25">
      <c r="A46" s="2">
        <v>3</v>
      </c>
      <c r="B46" s="3" t="s">
        <v>31</v>
      </c>
      <c r="C46" s="99" t="s">
        <v>2</v>
      </c>
      <c r="D46" s="2" t="s">
        <v>0</v>
      </c>
    </row>
    <row r="47" spans="1:4" ht="15.75" x14ac:dyDescent="0.25">
      <c r="A47" s="112"/>
      <c r="B47" s="14" t="s">
        <v>69</v>
      </c>
      <c r="C47" s="94">
        <v>350.5</v>
      </c>
      <c r="D47" s="5"/>
    </row>
    <row r="48" spans="1:4" ht="15.75" x14ac:dyDescent="0.25">
      <c r="A48" s="113"/>
      <c r="B48" s="14" t="s">
        <v>70</v>
      </c>
      <c r="C48" s="93">
        <v>290.89999999999998</v>
      </c>
      <c r="D48" s="5"/>
    </row>
    <row r="49" spans="1:4" ht="15.75" x14ac:dyDescent="0.25">
      <c r="A49" s="113"/>
      <c r="B49" s="14" t="s">
        <v>126</v>
      </c>
      <c r="C49" s="93">
        <v>59.6</v>
      </c>
      <c r="D49" s="5"/>
    </row>
    <row r="50" spans="1:4" ht="15.75" x14ac:dyDescent="0.25">
      <c r="A50" s="113"/>
      <c r="B50" s="14" t="s">
        <v>253</v>
      </c>
      <c r="C50" s="95">
        <v>0.83</v>
      </c>
      <c r="D50" s="5"/>
    </row>
    <row r="51" spans="1:4" ht="15.75" x14ac:dyDescent="0.25">
      <c r="A51" s="114"/>
      <c r="B51" s="14" t="s">
        <v>140</v>
      </c>
      <c r="C51" s="95">
        <v>0.17</v>
      </c>
      <c r="D51" s="5"/>
    </row>
    <row r="52" spans="1:4" ht="33" customHeight="1" x14ac:dyDescent="0.25">
      <c r="A52" s="134" t="s">
        <v>102</v>
      </c>
      <c r="B52" s="135"/>
      <c r="C52" s="135"/>
      <c r="D52" s="136"/>
    </row>
    <row r="53" spans="1:4" ht="31.5" x14ac:dyDescent="0.25">
      <c r="A53" s="2">
        <v>4</v>
      </c>
      <c r="B53" s="51" t="s">
        <v>254</v>
      </c>
      <c r="C53" s="99" t="s">
        <v>2</v>
      </c>
      <c r="D53" s="2" t="s">
        <v>0</v>
      </c>
    </row>
    <row r="54" spans="1:4" ht="15.75" customHeight="1" x14ac:dyDescent="0.25">
      <c r="A54" s="154"/>
      <c r="B54" s="48" t="s">
        <v>71</v>
      </c>
      <c r="C54" s="37" t="s">
        <v>327</v>
      </c>
      <c r="D54" s="37"/>
    </row>
    <row r="55" spans="1:4" ht="15.75" customHeight="1" x14ac:dyDescent="0.25">
      <c r="A55" s="155"/>
      <c r="B55" s="48" t="s">
        <v>72</v>
      </c>
      <c r="C55" s="38" t="s">
        <v>328</v>
      </c>
      <c r="D55" s="37"/>
    </row>
    <row r="56" spans="1:4" ht="15.75" customHeight="1" x14ac:dyDescent="0.25">
      <c r="A56" s="155"/>
      <c r="B56" s="47" t="s">
        <v>118</v>
      </c>
      <c r="C56" s="38">
        <v>0</v>
      </c>
      <c r="D56" s="37"/>
    </row>
    <row r="57" spans="1:4" ht="15.75" customHeight="1" x14ac:dyDescent="0.25">
      <c r="A57" s="155"/>
      <c r="B57" s="47" t="s">
        <v>119</v>
      </c>
      <c r="C57" s="38" t="s">
        <v>329</v>
      </c>
      <c r="D57" s="37"/>
    </row>
    <row r="58" spans="1:4" ht="15.75" customHeight="1" x14ac:dyDescent="0.25">
      <c r="A58" s="155"/>
      <c r="B58" s="47" t="s">
        <v>120</v>
      </c>
      <c r="C58" s="38" t="s">
        <v>330</v>
      </c>
      <c r="D58" s="37"/>
    </row>
    <row r="59" spans="1:4" ht="15.75" customHeight="1" x14ac:dyDescent="0.25">
      <c r="A59" s="155"/>
      <c r="B59" s="48" t="s">
        <v>73</v>
      </c>
      <c r="C59" s="38">
        <v>0</v>
      </c>
      <c r="D59" s="37"/>
    </row>
    <row r="60" spans="1:4" ht="33" customHeight="1" x14ac:dyDescent="0.25">
      <c r="A60" s="156"/>
      <c r="B60" s="48" t="s">
        <v>74</v>
      </c>
      <c r="C60" s="38" t="s">
        <v>331</v>
      </c>
      <c r="D60" s="37"/>
    </row>
    <row r="61" spans="1:4" ht="18" customHeight="1" x14ac:dyDescent="0.25">
      <c r="A61" s="118" t="s">
        <v>104</v>
      </c>
      <c r="B61" s="119"/>
      <c r="C61" s="119"/>
      <c r="D61" s="120"/>
    </row>
    <row r="62" spans="1:4" ht="66.75" customHeight="1" x14ac:dyDescent="0.25">
      <c r="A62" s="2">
        <v>5</v>
      </c>
      <c r="B62" s="10" t="s">
        <v>29</v>
      </c>
      <c r="C62" s="74" t="s">
        <v>142</v>
      </c>
      <c r="D62" s="2" t="s">
        <v>0</v>
      </c>
    </row>
    <row r="63" spans="1:4" ht="15.75" x14ac:dyDescent="0.25">
      <c r="A63" s="112"/>
      <c r="B63" s="4" t="s">
        <v>28</v>
      </c>
      <c r="C63" s="18">
        <f>C64+C69+C74+C85+C86+C71</f>
        <v>36056.199999999997</v>
      </c>
      <c r="D63" s="5"/>
    </row>
    <row r="64" spans="1:4" ht="83.25" customHeight="1" x14ac:dyDescent="0.25">
      <c r="A64" s="113"/>
      <c r="B64" s="1" t="s">
        <v>27</v>
      </c>
      <c r="C64" s="26">
        <f>SUM(C65:C68)</f>
        <v>2965.1000000000004</v>
      </c>
      <c r="D64" s="5"/>
    </row>
    <row r="65" spans="1:4" ht="15.75" customHeight="1" x14ac:dyDescent="0.25">
      <c r="A65" s="113"/>
      <c r="B65" s="4" t="s">
        <v>98</v>
      </c>
      <c r="C65" s="74">
        <v>2291.6</v>
      </c>
      <c r="D65" s="5"/>
    </row>
    <row r="66" spans="1:4" ht="45.75" customHeight="1" x14ac:dyDescent="0.25">
      <c r="A66" s="113"/>
      <c r="B66" s="4" t="s">
        <v>100</v>
      </c>
      <c r="C66" s="74">
        <v>88.8</v>
      </c>
      <c r="D66" s="5"/>
    </row>
    <row r="67" spans="1:4" ht="29.25" customHeight="1" x14ac:dyDescent="0.25">
      <c r="A67" s="113"/>
      <c r="B67" s="73" t="s">
        <v>217</v>
      </c>
      <c r="C67" s="74"/>
      <c r="D67" s="5"/>
    </row>
    <row r="68" spans="1:4" ht="29.25" customHeight="1" x14ac:dyDescent="0.25">
      <c r="A68" s="113"/>
      <c r="B68" s="4" t="s">
        <v>96</v>
      </c>
      <c r="C68" s="74">
        <v>584.70000000000005</v>
      </c>
      <c r="D68" s="5"/>
    </row>
    <row r="69" spans="1:4" ht="60.75" customHeight="1" x14ac:dyDescent="0.25">
      <c r="A69" s="113"/>
      <c r="B69" s="1" t="s">
        <v>26</v>
      </c>
      <c r="C69" s="26">
        <f>C70</f>
        <v>5555</v>
      </c>
      <c r="D69" s="5"/>
    </row>
    <row r="70" spans="1:4" ht="31.5" x14ac:dyDescent="0.25">
      <c r="A70" s="113"/>
      <c r="B70" s="1" t="s">
        <v>121</v>
      </c>
      <c r="C70" s="74">
        <v>5555</v>
      </c>
      <c r="D70" s="5"/>
    </row>
    <row r="71" spans="1:4" ht="67.5" customHeight="1" x14ac:dyDescent="0.25">
      <c r="A71" s="113"/>
      <c r="B71" s="4" t="s">
        <v>97</v>
      </c>
      <c r="C71" s="30">
        <f>C73</f>
        <v>886.69999999999993</v>
      </c>
      <c r="D71" s="4"/>
    </row>
    <row r="72" spans="1:4" ht="15.75" x14ac:dyDescent="0.25">
      <c r="A72" s="113"/>
      <c r="B72" s="7" t="s">
        <v>25</v>
      </c>
      <c r="C72" s="74" t="s">
        <v>30</v>
      </c>
      <c r="D72" s="4"/>
    </row>
    <row r="73" spans="1:4" ht="66.75" customHeight="1" x14ac:dyDescent="0.25">
      <c r="A73" s="113"/>
      <c r="B73" s="4" t="s">
        <v>24</v>
      </c>
      <c r="C73" s="74">
        <f>779.9+106.8</f>
        <v>886.69999999999993</v>
      </c>
      <c r="D73" s="4"/>
    </row>
    <row r="74" spans="1:4" ht="47.25" customHeight="1" x14ac:dyDescent="0.25">
      <c r="A74" s="113"/>
      <c r="B74" s="4" t="s">
        <v>23</v>
      </c>
      <c r="C74" s="28">
        <f>C75+C80</f>
        <v>19163.7</v>
      </c>
      <c r="D74" s="4"/>
    </row>
    <row r="75" spans="1:4" ht="15.75" x14ac:dyDescent="0.25">
      <c r="A75" s="113"/>
      <c r="B75" s="6" t="s">
        <v>22</v>
      </c>
      <c r="C75" s="18">
        <f>C76+C77+C78+C79</f>
        <v>19163.7</v>
      </c>
      <c r="D75" s="6"/>
    </row>
    <row r="76" spans="1:4" ht="18" customHeight="1" x14ac:dyDescent="0.25">
      <c r="A76" s="113"/>
      <c r="B76" s="4" t="s">
        <v>21</v>
      </c>
      <c r="C76" s="18">
        <v>9235.5</v>
      </c>
      <c r="D76" s="4"/>
    </row>
    <row r="77" spans="1:4" ht="18" customHeight="1" x14ac:dyDescent="0.25">
      <c r="A77" s="113"/>
      <c r="B77" s="4" t="s">
        <v>20</v>
      </c>
      <c r="C77" s="74">
        <v>7848.2</v>
      </c>
      <c r="D77" s="4"/>
    </row>
    <row r="78" spans="1:4" ht="65.25" customHeight="1" x14ac:dyDescent="0.25">
      <c r="A78" s="113"/>
      <c r="B78" s="4" t="s">
        <v>95</v>
      </c>
      <c r="C78" s="74">
        <v>1993.6</v>
      </c>
      <c r="D78" s="4"/>
    </row>
    <row r="79" spans="1:4" ht="43.5" customHeight="1" x14ac:dyDescent="0.25">
      <c r="A79" s="113"/>
      <c r="B79" s="4" t="s">
        <v>86</v>
      </c>
      <c r="C79" s="74">
        <v>86.4</v>
      </c>
      <c r="D79" s="4"/>
    </row>
    <row r="80" spans="1:4" ht="15.75" x14ac:dyDescent="0.25">
      <c r="A80" s="113"/>
      <c r="B80" s="6" t="s">
        <v>19</v>
      </c>
      <c r="C80" s="74"/>
      <c r="D80" s="6"/>
    </row>
    <row r="81" spans="1:4" ht="27" customHeight="1" x14ac:dyDescent="0.25">
      <c r="A81" s="113"/>
      <c r="B81" s="6" t="s">
        <v>18</v>
      </c>
      <c r="C81" s="74"/>
      <c r="D81" s="6"/>
    </row>
    <row r="82" spans="1:4" ht="17.25" customHeight="1" x14ac:dyDescent="0.25">
      <c r="A82" s="113"/>
      <c r="B82" s="6" t="s">
        <v>17</v>
      </c>
      <c r="C82" s="74"/>
      <c r="D82" s="6"/>
    </row>
    <row r="83" spans="1:4" ht="30" customHeight="1" x14ac:dyDescent="0.25">
      <c r="A83" s="113"/>
      <c r="B83" s="6" t="s">
        <v>16</v>
      </c>
      <c r="C83" s="74"/>
      <c r="D83" s="6"/>
    </row>
    <row r="84" spans="1:4" ht="80.25" customHeight="1" x14ac:dyDescent="0.25">
      <c r="A84" s="113"/>
      <c r="B84" s="6" t="s">
        <v>15</v>
      </c>
      <c r="C84" s="74"/>
      <c r="D84" s="6"/>
    </row>
    <row r="85" spans="1:4" ht="63" customHeight="1" x14ac:dyDescent="0.25">
      <c r="A85" s="113"/>
      <c r="B85" s="4" t="s">
        <v>14</v>
      </c>
      <c r="C85" s="26">
        <v>7485.7</v>
      </c>
      <c r="D85" s="4"/>
    </row>
    <row r="86" spans="1:4" ht="63" customHeight="1" x14ac:dyDescent="0.25">
      <c r="A86" s="114"/>
      <c r="B86" s="4" t="s">
        <v>13</v>
      </c>
      <c r="C86" s="26">
        <v>0</v>
      </c>
      <c r="D86" s="4"/>
    </row>
    <row r="87" spans="1:4" ht="97.5" customHeight="1" x14ac:dyDescent="0.25">
      <c r="A87" s="131" t="s">
        <v>225</v>
      </c>
      <c r="B87" s="132"/>
      <c r="C87" s="132"/>
      <c r="D87" s="133"/>
    </row>
    <row r="88" spans="1:4" ht="32.25" customHeight="1" x14ac:dyDescent="0.25">
      <c r="A88" s="2">
        <v>6</v>
      </c>
      <c r="B88" s="51" t="s">
        <v>259</v>
      </c>
      <c r="C88" s="61" t="s">
        <v>2</v>
      </c>
      <c r="D88" s="2" t="s">
        <v>0</v>
      </c>
    </row>
    <row r="89" spans="1:4" ht="49.5" customHeight="1" x14ac:dyDescent="0.25">
      <c r="A89" s="112"/>
      <c r="B89" s="4" t="s">
        <v>260</v>
      </c>
      <c r="C89" s="96" t="s">
        <v>378</v>
      </c>
      <c r="D89" s="4"/>
    </row>
    <row r="90" spans="1:4" ht="29.25" customHeight="1" x14ac:dyDescent="0.25">
      <c r="A90" s="113"/>
      <c r="B90" s="4" t="s">
        <v>261</v>
      </c>
      <c r="C90" s="49" t="s">
        <v>281</v>
      </c>
      <c r="D90" s="4"/>
    </row>
    <row r="91" spans="1:4" ht="18.75" customHeight="1" x14ac:dyDescent="0.25">
      <c r="A91" s="113"/>
      <c r="B91" s="4" t="s">
        <v>293</v>
      </c>
      <c r="C91" s="49" t="s">
        <v>347</v>
      </c>
      <c r="D91" s="4"/>
    </row>
    <row r="92" spans="1:4" ht="29.25" customHeight="1" x14ac:dyDescent="0.25">
      <c r="A92" s="113"/>
      <c r="B92" s="4" t="s">
        <v>154</v>
      </c>
      <c r="C92" s="41" t="s">
        <v>365</v>
      </c>
      <c r="D92" s="4"/>
    </row>
    <row r="93" spans="1:4" ht="29.25" customHeight="1" x14ac:dyDescent="0.25">
      <c r="A93" s="114"/>
      <c r="B93" s="4" t="s">
        <v>155</v>
      </c>
      <c r="C93" s="41" t="s">
        <v>366</v>
      </c>
      <c r="D93" s="4"/>
    </row>
    <row r="94" spans="1:4" ht="51" customHeight="1" x14ac:dyDescent="0.25">
      <c r="A94" s="106" t="s">
        <v>116</v>
      </c>
      <c r="B94" s="107"/>
      <c r="C94" s="107"/>
      <c r="D94" s="108"/>
    </row>
    <row r="95" spans="1:4" ht="31.5" customHeight="1" x14ac:dyDescent="0.25">
      <c r="A95" s="2">
        <v>7</v>
      </c>
      <c r="B95" s="6" t="s">
        <v>110</v>
      </c>
      <c r="C95" s="43">
        <f>SUM(C96:C100)</f>
        <v>38608.51</v>
      </c>
      <c r="D95" s="2" t="s">
        <v>0</v>
      </c>
    </row>
    <row r="96" spans="1:4" ht="18" customHeight="1" x14ac:dyDescent="0.25">
      <c r="A96" s="109"/>
      <c r="B96" s="4" t="s">
        <v>12</v>
      </c>
      <c r="C96" s="43">
        <v>0</v>
      </c>
      <c r="D96" s="16"/>
    </row>
    <row r="97" spans="1:4" ht="32.25" customHeight="1" x14ac:dyDescent="0.25">
      <c r="A97" s="110"/>
      <c r="B97" s="4" t="s">
        <v>223</v>
      </c>
      <c r="C97" s="43">
        <v>13893.1</v>
      </c>
      <c r="D97" s="16"/>
    </row>
    <row r="98" spans="1:4" ht="18" customHeight="1" x14ac:dyDescent="0.25">
      <c r="A98" s="110"/>
      <c r="B98" s="4" t="s">
        <v>10</v>
      </c>
      <c r="C98" s="43">
        <v>24715.41</v>
      </c>
      <c r="D98" s="16"/>
    </row>
    <row r="99" spans="1:4" ht="18" customHeight="1" x14ac:dyDescent="0.25">
      <c r="A99" s="110"/>
      <c r="B99" s="4" t="s">
        <v>9</v>
      </c>
      <c r="C99" s="43" t="s">
        <v>30</v>
      </c>
      <c r="D99" s="16"/>
    </row>
    <row r="100" spans="1:4" ht="33" customHeight="1" x14ac:dyDescent="0.25">
      <c r="A100" s="111"/>
      <c r="B100" s="4" t="s">
        <v>113</v>
      </c>
      <c r="C100" s="43" t="s">
        <v>30</v>
      </c>
      <c r="D100" s="92"/>
    </row>
    <row r="101" spans="1:4" ht="30" customHeight="1" x14ac:dyDescent="0.25">
      <c r="A101" s="143" t="s">
        <v>236</v>
      </c>
      <c r="B101" s="144"/>
      <c r="C101" s="144"/>
      <c r="D101" s="145"/>
    </row>
    <row r="102" spans="1:4" ht="21.75" customHeight="1" x14ac:dyDescent="0.25">
      <c r="A102" s="2">
        <v>8</v>
      </c>
      <c r="B102" s="6" t="s">
        <v>90</v>
      </c>
      <c r="C102" s="5"/>
      <c r="D102" s="2" t="s">
        <v>0</v>
      </c>
    </row>
    <row r="103" spans="1:4" ht="30.75" customHeight="1" x14ac:dyDescent="0.25">
      <c r="A103" s="109"/>
      <c r="B103" s="4" t="s">
        <v>6</v>
      </c>
      <c r="C103" s="2" t="s">
        <v>30</v>
      </c>
      <c r="D103" s="17"/>
    </row>
    <row r="104" spans="1:4" ht="30.75" customHeight="1" x14ac:dyDescent="0.25">
      <c r="A104" s="110"/>
      <c r="B104" s="4" t="s">
        <v>5</v>
      </c>
      <c r="C104" s="2" t="s">
        <v>30</v>
      </c>
      <c r="D104" s="2" t="s">
        <v>0</v>
      </c>
    </row>
    <row r="105" spans="1:4" ht="47.25" x14ac:dyDescent="0.25">
      <c r="A105" s="110"/>
      <c r="B105" s="4" t="s">
        <v>4</v>
      </c>
      <c r="C105" s="43" t="s">
        <v>268</v>
      </c>
      <c r="D105" s="55" t="s">
        <v>3</v>
      </c>
    </row>
    <row r="106" spans="1:4" ht="47.25" x14ac:dyDescent="0.25">
      <c r="A106" s="110"/>
      <c r="B106" s="4" t="s">
        <v>123</v>
      </c>
      <c r="C106" s="43" t="s">
        <v>267</v>
      </c>
      <c r="D106" s="55" t="s">
        <v>3</v>
      </c>
    </row>
    <row r="107" spans="1:4" ht="192.75" customHeight="1" x14ac:dyDescent="0.25">
      <c r="A107" s="106" t="s">
        <v>314</v>
      </c>
      <c r="B107" s="107"/>
      <c r="C107" s="107"/>
      <c r="D107" s="108"/>
    </row>
    <row r="108" spans="1:4" ht="36.75" customHeight="1" x14ac:dyDescent="0.25">
      <c r="A108" s="99">
        <v>9</v>
      </c>
      <c r="B108" s="65" t="s">
        <v>127</v>
      </c>
      <c r="C108" s="89" t="s">
        <v>269</v>
      </c>
      <c r="D108" s="16"/>
    </row>
    <row r="109" spans="1:4" ht="35.25" customHeight="1" x14ac:dyDescent="0.25">
      <c r="A109" s="106" t="s">
        <v>270</v>
      </c>
      <c r="B109" s="107"/>
      <c r="C109" s="107"/>
      <c r="D109" s="108"/>
    </row>
    <row r="110" spans="1:4" ht="24" customHeight="1" x14ac:dyDescent="0.25">
      <c r="A110" s="99">
        <v>10</v>
      </c>
      <c r="B110" s="3" t="s">
        <v>1</v>
      </c>
      <c r="C110" s="43">
        <v>16</v>
      </c>
      <c r="D110" s="99" t="s">
        <v>0</v>
      </c>
    </row>
    <row r="111" spans="1:4" ht="36" customHeight="1" x14ac:dyDescent="0.25">
      <c r="A111" s="118" t="s">
        <v>271</v>
      </c>
      <c r="B111" s="119"/>
      <c r="C111" s="119"/>
      <c r="D111" s="120"/>
    </row>
    <row r="112" spans="1:4" ht="33.75" customHeight="1" x14ac:dyDescent="0.25">
      <c r="A112" s="123">
        <v>11</v>
      </c>
      <c r="B112" s="124" t="s">
        <v>273</v>
      </c>
      <c r="C112" s="124"/>
      <c r="D112" s="124"/>
    </row>
    <row r="113" spans="1:4" ht="269.25" customHeight="1" x14ac:dyDescent="0.25">
      <c r="A113" s="123"/>
      <c r="B113" s="124" t="s">
        <v>274</v>
      </c>
      <c r="C113" s="124"/>
      <c r="D113" s="124"/>
    </row>
    <row r="114" spans="1:4" ht="63" customHeight="1" x14ac:dyDescent="0.25">
      <c r="A114" s="124" t="s">
        <v>122</v>
      </c>
      <c r="B114" s="124"/>
      <c r="C114" s="124"/>
      <c r="D114" s="124"/>
    </row>
  </sheetData>
  <mergeCells count="30">
    <mergeCell ref="A21:A26"/>
    <mergeCell ref="A1:D1"/>
    <mergeCell ref="A2:D2"/>
    <mergeCell ref="A3:D3"/>
    <mergeCell ref="A11:A14"/>
    <mergeCell ref="A16:A19"/>
    <mergeCell ref="A27:D27"/>
    <mergeCell ref="A45:D45"/>
    <mergeCell ref="A52:D52"/>
    <mergeCell ref="A87:D87"/>
    <mergeCell ref="A101:D101"/>
    <mergeCell ref="A61:D61"/>
    <mergeCell ref="A29:A31"/>
    <mergeCell ref="A33:A38"/>
    <mergeCell ref="A40:A41"/>
    <mergeCell ref="A43:A44"/>
    <mergeCell ref="A47:A51"/>
    <mergeCell ref="A54:A60"/>
    <mergeCell ref="A63:A86"/>
    <mergeCell ref="A89:A93"/>
    <mergeCell ref="A96:A100"/>
    <mergeCell ref="A103:A106"/>
    <mergeCell ref="A94:D94"/>
    <mergeCell ref="A107:D107"/>
    <mergeCell ref="A114:D114"/>
    <mergeCell ref="A109:D109"/>
    <mergeCell ref="A111:D111"/>
    <mergeCell ref="A112:A113"/>
    <mergeCell ref="B112:D112"/>
    <mergeCell ref="B113:D113"/>
  </mergeCells>
  <phoneticPr fontId="22" type="noConversion"/>
  <pageMargins left="0.70866141732283472"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D653-6EBE-4D4A-84C2-C9C737768D73}">
  <sheetPr>
    <tabColor rgb="FFFF99FF"/>
  </sheetPr>
  <dimension ref="A1:N102"/>
  <sheetViews>
    <sheetView view="pageBreakPreview" topLeftCell="A73" zoomScaleNormal="100" zoomScaleSheetLayoutView="100" workbookViewId="0">
      <selection activeCell="J76" sqref="J76"/>
    </sheetView>
  </sheetViews>
  <sheetFormatPr defaultRowHeight="15" x14ac:dyDescent="0.25"/>
  <cols>
    <col min="1" max="1" width="9.140625" style="12"/>
    <col min="2" max="2" width="37.140625" style="12" customWidth="1"/>
    <col min="3" max="3" width="29" style="13" customWidth="1"/>
    <col min="4" max="4" width="17" style="12" customWidth="1"/>
  </cols>
  <sheetData>
    <row r="1" spans="1:4" ht="18.75" x14ac:dyDescent="0.25">
      <c r="A1" s="121" t="s">
        <v>215</v>
      </c>
      <c r="B1" s="121"/>
      <c r="C1" s="121"/>
      <c r="D1" s="121"/>
    </row>
    <row r="2" spans="1:4" ht="18.75" x14ac:dyDescent="0.25">
      <c r="A2" s="121" t="s">
        <v>162</v>
      </c>
      <c r="B2" s="121"/>
      <c r="C2" s="121"/>
      <c r="D2" s="121"/>
    </row>
    <row r="3" spans="1:4" ht="15.75" x14ac:dyDescent="0.25">
      <c r="A3" s="122" t="s">
        <v>55</v>
      </c>
      <c r="B3" s="122"/>
      <c r="C3" s="122"/>
      <c r="D3" s="122"/>
    </row>
    <row r="4" spans="1:4" ht="15.75" x14ac:dyDescent="0.25">
      <c r="A4" s="11"/>
    </row>
    <row r="5" spans="1:4" ht="32.25" customHeight="1" x14ac:dyDescent="0.25">
      <c r="A5" s="64" t="s">
        <v>54</v>
      </c>
      <c r="B5" s="5" t="s">
        <v>53</v>
      </c>
      <c r="C5" s="5" t="s">
        <v>52</v>
      </c>
      <c r="D5" s="5" t="s">
        <v>51</v>
      </c>
    </row>
    <row r="6" spans="1:4" ht="31.5" x14ac:dyDescent="0.25">
      <c r="A6" s="64">
        <v>1</v>
      </c>
      <c r="B6" s="5" t="s">
        <v>50</v>
      </c>
      <c r="C6" s="64" t="s">
        <v>134</v>
      </c>
      <c r="D6" s="64" t="s">
        <v>49</v>
      </c>
    </row>
    <row r="7" spans="1:4" ht="31.5" x14ac:dyDescent="0.25">
      <c r="A7" s="9" t="s">
        <v>48</v>
      </c>
      <c r="B7" s="5" t="s">
        <v>47</v>
      </c>
      <c r="C7" s="64" t="s">
        <v>163</v>
      </c>
      <c r="D7" s="5"/>
    </row>
    <row r="8" spans="1:4" ht="15.75" x14ac:dyDescent="0.25">
      <c r="A8" s="9" t="s">
        <v>45</v>
      </c>
      <c r="B8" s="5" t="s">
        <v>44</v>
      </c>
      <c r="C8" s="64">
        <v>76</v>
      </c>
      <c r="D8" s="5"/>
    </row>
    <row r="9" spans="1:4" ht="15.75" x14ac:dyDescent="0.25">
      <c r="A9" s="9" t="s">
        <v>43</v>
      </c>
      <c r="B9" s="5" t="s">
        <v>42</v>
      </c>
      <c r="C9" s="64">
        <v>3.3</v>
      </c>
      <c r="D9" s="5"/>
    </row>
    <row r="10" spans="1:4" ht="46.5" customHeight="1" x14ac:dyDescent="0.25">
      <c r="A10" s="9" t="s">
        <v>41</v>
      </c>
      <c r="B10" s="10" t="s">
        <v>164</v>
      </c>
      <c r="C10" s="5">
        <f>SUM(C11:C14)</f>
        <v>109135.5</v>
      </c>
      <c r="D10" s="5"/>
    </row>
    <row r="11" spans="1:4" ht="15.75" x14ac:dyDescent="0.25">
      <c r="A11" s="103"/>
      <c r="B11" s="14" t="s">
        <v>57</v>
      </c>
      <c r="C11" s="64">
        <v>17349.900000000001</v>
      </c>
      <c r="D11" s="5"/>
    </row>
    <row r="12" spans="1:4" ht="15.75" x14ac:dyDescent="0.25">
      <c r="A12" s="104"/>
      <c r="B12" s="14" t="s">
        <v>58</v>
      </c>
      <c r="C12" s="64">
        <v>28240.5</v>
      </c>
      <c r="D12" s="5"/>
    </row>
    <row r="13" spans="1:4" ht="15.75" x14ac:dyDescent="0.25">
      <c r="A13" s="104"/>
      <c r="B13" s="14" t="s">
        <v>59</v>
      </c>
      <c r="C13" s="64">
        <v>17237.900000000001</v>
      </c>
      <c r="D13" s="5"/>
    </row>
    <row r="14" spans="1:4" ht="15.75" x14ac:dyDescent="0.25">
      <c r="A14" s="105"/>
      <c r="B14" s="14" t="s">
        <v>60</v>
      </c>
      <c r="C14" s="64">
        <v>46307.199999999997</v>
      </c>
      <c r="D14" s="5"/>
    </row>
    <row r="15" spans="1:4" ht="34.5" x14ac:dyDescent="0.25">
      <c r="A15" s="9" t="s">
        <v>40</v>
      </c>
      <c r="B15" s="10" t="s">
        <v>39</v>
      </c>
      <c r="C15" s="5">
        <f>SUM(C16:C19)</f>
        <v>16955.41</v>
      </c>
      <c r="D15" s="5"/>
    </row>
    <row r="16" spans="1:4" ht="15.75" x14ac:dyDescent="0.25">
      <c r="A16" s="103"/>
      <c r="B16" s="14" t="s">
        <v>57</v>
      </c>
      <c r="C16" s="64">
        <v>454.58</v>
      </c>
      <c r="D16" s="5"/>
    </row>
    <row r="17" spans="1:4" ht="15.75" x14ac:dyDescent="0.25">
      <c r="A17" s="104"/>
      <c r="B17" s="14" t="s">
        <v>58</v>
      </c>
      <c r="C17" s="64">
        <v>3692.14</v>
      </c>
      <c r="D17" s="5"/>
    </row>
    <row r="18" spans="1:4" ht="15.75" x14ac:dyDescent="0.25">
      <c r="A18" s="104"/>
      <c r="B18" s="14" t="s">
        <v>59</v>
      </c>
      <c r="C18" s="64">
        <v>3517.46</v>
      </c>
      <c r="D18" s="5"/>
    </row>
    <row r="19" spans="1:4" ht="15.75" x14ac:dyDescent="0.25">
      <c r="A19" s="105"/>
      <c r="B19" s="14" t="s">
        <v>60</v>
      </c>
      <c r="C19" s="64">
        <v>9291.23</v>
      </c>
      <c r="D19" s="5"/>
    </row>
    <row r="20" spans="1:4" ht="48.75" customHeight="1" x14ac:dyDescent="0.25">
      <c r="A20" s="9" t="s">
        <v>128</v>
      </c>
      <c r="B20" s="10" t="s">
        <v>136</v>
      </c>
      <c r="C20" s="35">
        <v>2.2000000000000002</v>
      </c>
      <c r="D20" s="5"/>
    </row>
    <row r="21" spans="1:4" ht="15.75" x14ac:dyDescent="0.25">
      <c r="A21" s="103"/>
      <c r="B21" s="14" t="s">
        <v>63</v>
      </c>
      <c r="C21" s="64">
        <v>2.2000000000000002</v>
      </c>
      <c r="D21" s="5"/>
    </row>
    <row r="22" spans="1:4" ht="15.75" x14ac:dyDescent="0.25">
      <c r="A22" s="104"/>
      <c r="B22" s="14" t="s">
        <v>64</v>
      </c>
      <c r="C22" s="64">
        <v>1.8</v>
      </c>
      <c r="D22" s="5"/>
    </row>
    <row r="23" spans="1:4" ht="15.75" x14ac:dyDescent="0.25">
      <c r="A23" s="104"/>
      <c r="B23" s="14" t="s">
        <v>65</v>
      </c>
      <c r="C23" s="64">
        <v>2.2999999999999998</v>
      </c>
      <c r="D23" s="5"/>
    </row>
    <row r="24" spans="1:4" ht="15.75" x14ac:dyDescent="0.25">
      <c r="A24" s="104"/>
      <c r="B24" s="14" t="s">
        <v>165</v>
      </c>
      <c r="C24" s="64">
        <v>3.2</v>
      </c>
      <c r="D24" s="5"/>
    </row>
    <row r="25" spans="1:4" ht="15.75" x14ac:dyDescent="0.25">
      <c r="A25" s="105"/>
      <c r="B25" s="14" t="s">
        <v>66</v>
      </c>
      <c r="C25" s="64">
        <v>3.5</v>
      </c>
      <c r="D25" s="5"/>
    </row>
    <row r="26" spans="1:4" ht="18.75" customHeight="1" x14ac:dyDescent="0.25">
      <c r="A26" s="163" t="s">
        <v>106</v>
      </c>
      <c r="B26" s="164"/>
      <c r="C26" s="164"/>
      <c r="D26" s="165"/>
    </row>
    <row r="27" spans="1:4" ht="31.5" customHeight="1" x14ac:dyDescent="0.25">
      <c r="A27" s="64">
        <v>2</v>
      </c>
      <c r="B27" s="5" t="s">
        <v>38</v>
      </c>
      <c r="C27" s="64" t="s">
        <v>2</v>
      </c>
      <c r="D27" s="64" t="s">
        <v>0</v>
      </c>
    </row>
    <row r="28" spans="1:4" ht="15.75" customHeight="1" x14ac:dyDescent="0.25">
      <c r="A28" s="112"/>
      <c r="B28" s="14" t="s">
        <v>61</v>
      </c>
      <c r="C28" s="24">
        <v>225</v>
      </c>
      <c r="D28" s="5"/>
    </row>
    <row r="29" spans="1:4" ht="15.75" customHeight="1" x14ac:dyDescent="0.25">
      <c r="A29" s="113"/>
      <c r="B29" s="14" t="s">
        <v>213</v>
      </c>
      <c r="C29" s="39">
        <v>111.48</v>
      </c>
      <c r="D29" s="5"/>
    </row>
    <row r="30" spans="1:4" ht="15.75" customHeight="1" x14ac:dyDescent="0.25">
      <c r="A30" s="114"/>
      <c r="B30" s="14" t="s">
        <v>62</v>
      </c>
      <c r="C30" s="68">
        <f>C29/C28</f>
        <v>0.49546666666666667</v>
      </c>
      <c r="D30" s="5"/>
    </row>
    <row r="31" spans="1:4" ht="34.5" x14ac:dyDescent="0.25">
      <c r="A31" s="9" t="s">
        <v>37</v>
      </c>
      <c r="B31" s="3" t="s">
        <v>101</v>
      </c>
      <c r="C31" s="42">
        <f>SUM(C32:C36)</f>
        <v>111.48</v>
      </c>
      <c r="D31" s="5"/>
    </row>
    <row r="32" spans="1:4" ht="15.75" customHeight="1" x14ac:dyDescent="0.25">
      <c r="A32" s="112"/>
      <c r="B32" s="14" t="s">
        <v>63</v>
      </c>
      <c r="C32" s="39">
        <v>70.405000000000001</v>
      </c>
      <c r="D32" s="5"/>
    </row>
    <row r="33" spans="1:14" ht="15.75" customHeight="1" x14ac:dyDescent="0.25">
      <c r="A33" s="113"/>
      <c r="B33" s="14" t="s">
        <v>64</v>
      </c>
      <c r="C33" s="39">
        <v>17.968</v>
      </c>
      <c r="D33" s="5"/>
    </row>
    <row r="34" spans="1:14" ht="15.75" customHeight="1" x14ac:dyDescent="0.25">
      <c r="A34" s="113"/>
      <c r="B34" s="14" t="s">
        <v>65</v>
      </c>
      <c r="C34" s="38">
        <v>17.34</v>
      </c>
      <c r="D34" s="5"/>
    </row>
    <row r="35" spans="1:14" ht="15.75" customHeight="1" x14ac:dyDescent="0.25">
      <c r="A35" s="113"/>
      <c r="B35" s="14" t="s">
        <v>66</v>
      </c>
      <c r="C35" s="38">
        <v>5.7619999999999996</v>
      </c>
      <c r="D35" s="5"/>
    </row>
    <row r="36" spans="1:14" ht="15.75" customHeight="1" x14ac:dyDescent="0.25">
      <c r="A36" s="114"/>
      <c r="B36" s="14" t="s">
        <v>137</v>
      </c>
      <c r="C36" s="38">
        <v>5.0000000000000001E-3</v>
      </c>
      <c r="D36" s="5"/>
    </row>
    <row r="37" spans="1:14" ht="35.25" customHeight="1" x14ac:dyDescent="0.25">
      <c r="A37" s="9" t="s">
        <v>35</v>
      </c>
      <c r="B37" s="3" t="s">
        <v>34</v>
      </c>
      <c r="C37" s="43"/>
      <c r="D37" s="5"/>
    </row>
    <row r="38" spans="1:14" ht="15.75" x14ac:dyDescent="0.25">
      <c r="A38" s="112"/>
      <c r="B38" s="14" t="s">
        <v>61</v>
      </c>
      <c r="C38" s="45">
        <v>225</v>
      </c>
      <c r="D38" s="5"/>
    </row>
    <row r="39" spans="1:14" ht="15.75" x14ac:dyDescent="0.25">
      <c r="A39" s="114"/>
      <c r="B39" s="14" t="s">
        <v>68</v>
      </c>
      <c r="C39" s="39">
        <v>111.48</v>
      </c>
      <c r="D39" s="5"/>
    </row>
    <row r="40" spans="1:14" ht="31.5" x14ac:dyDescent="0.25">
      <c r="A40" s="9" t="s">
        <v>33</v>
      </c>
      <c r="B40" s="65" t="s">
        <v>32</v>
      </c>
      <c r="C40" s="5"/>
      <c r="D40" s="5"/>
      <c r="N40" s="56"/>
    </row>
    <row r="41" spans="1:14" ht="15.75" x14ac:dyDescent="0.25">
      <c r="A41" s="112"/>
      <c r="B41" s="14" t="s">
        <v>61</v>
      </c>
      <c r="C41" s="18">
        <v>0</v>
      </c>
      <c r="D41" s="5"/>
    </row>
    <row r="42" spans="1:14" ht="15.75" x14ac:dyDescent="0.25">
      <c r="A42" s="114"/>
      <c r="B42" s="14" t="s">
        <v>68</v>
      </c>
      <c r="C42" s="72">
        <v>0</v>
      </c>
      <c r="D42" s="5"/>
    </row>
    <row r="43" spans="1:14" ht="49.5" customHeight="1" x14ac:dyDescent="0.25">
      <c r="A43" s="157" t="s">
        <v>235</v>
      </c>
      <c r="B43" s="158"/>
      <c r="C43" s="158"/>
      <c r="D43" s="159"/>
    </row>
    <row r="44" spans="1:14" ht="31.5" x14ac:dyDescent="0.25">
      <c r="A44" s="64">
        <v>3</v>
      </c>
      <c r="B44" s="3" t="s">
        <v>31</v>
      </c>
      <c r="C44" s="33" t="s">
        <v>2</v>
      </c>
      <c r="D44" s="64" t="s">
        <v>0</v>
      </c>
    </row>
    <row r="45" spans="1:14" ht="15.75" x14ac:dyDescent="0.25">
      <c r="A45" s="112"/>
      <c r="B45" s="14" t="s">
        <v>69</v>
      </c>
      <c r="C45" s="37">
        <v>781.7</v>
      </c>
      <c r="D45" s="5"/>
    </row>
    <row r="46" spans="1:14" ht="15.75" x14ac:dyDescent="0.25">
      <c r="A46" s="113"/>
      <c r="B46" s="14" t="s">
        <v>70</v>
      </c>
      <c r="C46" s="38">
        <v>501.9</v>
      </c>
      <c r="D46" s="5"/>
    </row>
    <row r="47" spans="1:14" ht="16.5" customHeight="1" x14ac:dyDescent="0.25">
      <c r="A47" s="113"/>
      <c r="B47" s="14" t="s">
        <v>166</v>
      </c>
      <c r="C47" s="38">
        <v>279.8</v>
      </c>
      <c r="D47" s="5"/>
    </row>
    <row r="48" spans="1:14" ht="15.75" x14ac:dyDescent="0.25">
      <c r="A48" s="113"/>
      <c r="B48" s="14" t="s">
        <v>253</v>
      </c>
      <c r="C48" s="40">
        <v>0.64200000000000002</v>
      </c>
      <c r="D48" s="5"/>
    </row>
    <row r="49" spans="1:4" ht="15.75" x14ac:dyDescent="0.25">
      <c r="A49" s="114"/>
      <c r="B49" s="14" t="s">
        <v>140</v>
      </c>
      <c r="C49" s="40">
        <v>0.35799999999999998</v>
      </c>
      <c r="D49" s="5"/>
    </row>
    <row r="50" spans="1:4" ht="32.25" customHeight="1" x14ac:dyDescent="0.25">
      <c r="A50" s="128" t="s">
        <v>237</v>
      </c>
      <c r="B50" s="129"/>
      <c r="C50" s="129"/>
      <c r="D50" s="130"/>
    </row>
    <row r="51" spans="1:4" ht="31.5" x14ac:dyDescent="0.25">
      <c r="A51" s="33">
        <v>4</v>
      </c>
      <c r="B51" s="51" t="s">
        <v>254</v>
      </c>
      <c r="C51" s="99" t="s">
        <v>2</v>
      </c>
      <c r="D51" s="33" t="s">
        <v>0</v>
      </c>
    </row>
    <row r="52" spans="1:4" ht="15.75" customHeight="1" x14ac:dyDescent="0.25">
      <c r="A52" s="125"/>
      <c r="B52" s="47" t="s">
        <v>71</v>
      </c>
      <c r="C52" s="37" t="s">
        <v>332</v>
      </c>
      <c r="D52" s="35"/>
    </row>
    <row r="53" spans="1:4" ht="15.75" customHeight="1" x14ac:dyDescent="0.25">
      <c r="A53" s="126"/>
      <c r="B53" s="47" t="s">
        <v>72</v>
      </c>
      <c r="C53" s="38" t="s">
        <v>333</v>
      </c>
      <c r="D53" s="35"/>
    </row>
    <row r="54" spans="1:4" ht="15.75" customHeight="1" x14ac:dyDescent="0.25">
      <c r="A54" s="126"/>
      <c r="B54" s="47" t="s">
        <v>118</v>
      </c>
      <c r="C54" s="38" t="s">
        <v>334</v>
      </c>
      <c r="D54" s="35"/>
    </row>
    <row r="55" spans="1:4" ht="15.75" customHeight="1" x14ac:dyDescent="0.25">
      <c r="A55" s="126"/>
      <c r="B55" s="47" t="s">
        <v>119</v>
      </c>
      <c r="C55" s="38" t="s">
        <v>335</v>
      </c>
      <c r="D55" s="35"/>
    </row>
    <row r="56" spans="1:4" ht="15.75" customHeight="1" x14ac:dyDescent="0.25">
      <c r="A56" s="126"/>
      <c r="B56" s="47" t="s">
        <v>120</v>
      </c>
      <c r="C56" s="38" t="s">
        <v>336</v>
      </c>
      <c r="D56" s="35"/>
    </row>
    <row r="57" spans="1:4" ht="15.75" customHeight="1" x14ac:dyDescent="0.25">
      <c r="A57" s="126"/>
      <c r="B57" s="47" t="s">
        <v>73</v>
      </c>
      <c r="C57" s="38" t="s">
        <v>30</v>
      </c>
      <c r="D57" s="35"/>
    </row>
    <row r="58" spans="1:4" ht="31.5" x14ac:dyDescent="0.25">
      <c r="A58" s="127"/>
      <c r="B58" s="47" t="s">
        <v>74</v>
      </c>
      <c r="C58" s="38" t="s">
        <v>337</v>
      </c>
      <c r="D58" s="35"/>
    </row>
    <row r="59" spans="1:4" ht="18.75" customHeight="1" x14ac:dyDescent="0.25">
      <c r="A59" s="160" t="s">
        <v>167</v>
      </c>
      <c r="B59" s="161"/>
      <c r="C59" s="161"/>
      <c r="D59" s="162"/>
    </row>
    <row r="60" spans="1:4" ht="47.25" customHeight="1" x14ac:dyDescent="0.25">
      <c r="A60" s="64">
        <v>5</v>
      </c>
      <c r="B60" s="3" t="s">
        <v>29</v>
      </c>
      <c r="C60" s="64" t="s">
        <v>168</v>
      </c>
      <c r="D60" s="64" t="s">
        <v>0</v>
      </c>
    </row>
    <row r="61" spans="1:4" ht="15.75" x14ac:dyDescent="0.25">
      <c r="A61" s="112"/>
      <c r="B61" s="4" t="s">
        <v>28</v>
      </c>
      <c r="C61" s="18">
        <f>C62+C67+C69+C73+C74+C68</f>
        <v>15422.400000000001</v>
      </c>
      <c r="D61" s="5"/>
    </row>
    <row r="62" spans="1:4" ht="83.25" customHeight="1" x14ac:dyDescent="0.25">
      <c r="A62" s="113"/>
      <c r="B62" s="1" t="s">
        <v>27</v>
      </c>
      <c r="C62" s="28">
        <f>SUM(C63:C66)</f>
        <v>3904.2</v>
      </c>
      <c r="D62" s="5"/>
    </row>
    <row r="63" spans="1:4" ht="39" customHeight="1" x14ac:dyDescent="0.25">
      <c r="A63" s="113"/>
      <c r="B63" s="4" t="s">
        <v>169</v>
      </c>
      <c r="C63" s="18">
        <v>250.7</v>
      </c>
      <c r="D63" s="5"/>
    </row>
    <row r="64" spans="1:4" ht="45.75" customHeight="1" x14ac:dyDescent="0.25">
      <c r="A64" s="113"/>
      <c r="B64" s="4" t="s">
        <v>144</v>
      </c>
      <c r="C64" s="18"/>
      <c r="D64" s="5"/>
    </row>
    <row r="65" spans="1:4" ht="37.5" customHeight="1" x14ac:dyDescent="0.25">
      <c r="A65" s="113"/>
      <c r="B65" s="4" t="s">
        <v>145</v>
      </c>
      <c r="C65" s="18"/>
      <c r="D65" s="5"/>
    </row>
    <row r="66" spans="1:4" ht="32.25" customHeight="1" x14ac:dyDescent="0.25">
      <c r="A66" s="113"/>
      <c r="B66" s="4" t="s">
        <v>146</v>
      </c>
      <c r="C66" s="18">
        <f>370+3283.5</f>
        <v>3653.5</v>
      </c>
      <c r="D66" s="5"/>
    </row>
    <row r="67" spans="1:4" ht="60.75" customHeight="1" x14ac:dyDescent="0.25">
      <c r="A67" s="113"/>
      <c r="B67" s="1" t="s">
        <v>26</v>
      </c>
      <c r="C67" s="28">
        <v>0</v>
      </c>
      <c r="D67" s="5"/>
    </row>
    <row r="68" spans="1:4" ht="67.5" customHeight="1" x14ac:dyDescent="0.25">
      <c r="A68" s="113"/>
      <c r="B68" s="4" t="s">
        <v>148</v>
      </c>
      <c r="C68" s="28">
        <v>0</v>
      </c>
      <c r="D68" s="4"/>
    </row>
    <row r="69" spans="1:4" ht="48.75" customHeight="1" x14ac:dyDescent="0.25">
      <c r="A69" s="113"/>
      <c r="B69" s="4" t="s">
        <v>23</v>
      </c>
      <c r="C69" s="25">
        <f>C70+C71+C72</f>
        <v>9609.2000000000007</v>
      </c>
      <c r="D69" s="4"/>
    </row>
    <row r="70" spans="1:4" ht="31.5" x14ac:dyDescent="0.25">
      <c r="A70" s="113"/>
      <c r="B70" s="65" t="s">
        <v>170</v>
      </c>
      <c r="C70" s="23">
        <v>9609.2000000000007</v>
      </c>
      <c r="D70" s="65"/>
    </row>
    <row r="71" spans="1:4" ht="33.75" customHeight="1" x14ac:dyDescent="0.25">
      <c r="A71" s="113"/>
      <c r="B71" s="4" t="s">
        <v>171</v>
      </c>
      <c r="C71" s="23">
        <v>0</v>
      </c>
      <c r="D71" s="4"/>
    </row>
    <row r="72" spans="1:4" ht="36" customHeight="1" x14ac:dyDescent="0.25">
      <c r="A72" s="113"/>
      <c r="B72" s="4" t="s">
        <v>172</v>
      </c>
      <c r="C72" s="23">
        <v>0</v>
      </c>
      <c r="D72" s="4"/>
    </row>
    <row r="73" spans="1:4" ht="63.75" customHeight="1" x14ac:dyDescent="0.25">
      <c r="A73" s="113"/>
      <c r="B73" s="4" t="s">
        <v>173</v>
      </c>
      <c r="C73" s="25">
        <f>29+100+1305</f>
        <v>1434</v>
      </c>
      <c r="D73" s="4"/>
    </row>
    <row r="74" spans="1:4" ht="67.5" customHeight="1" x14ac:dyDescent="0.25">
      <c r="A74" s="114"/>
      <c r="B74" s="4" t="s">
        <v>13</v>
      </c>
      <c r="C74" s="25">
        <f>7+468</f>
        <v>475</v>
      </c>
      <c r="D74" s="4"/>
    </row>
    <row r="75" spans="1:4" ht="96" customHeight="1" x14ac:dyDescent="0.25">
      <c r="A75" s="128" t="s">
        <v>244</v>
      </c>
      <c r="B75" s="129"/>
      <c r="C75" s="129"/>
      <c r="D75" s="130"/>
    </row>
    <row r="76" spans="1:4" ht="36.75" customHeight="1" x14ac:dyDescent="0.25">
      <c r="A76" s="64">
        <v>6</v>
      </c>
      <c r="B76" s="51" t="s">
        <v>259</v>
      </c>
      <c r="C76" s="61" t="s">
        <v>2</v>
      </c>
      <c r="D76" s="64" t="s">
        <v>0</v>
      </c>
    </row>
    <row r="77" spans="1:4" ht="45" customHeight="1" x14ac:dyDescent="0.25">
      <c r="A77" s="112"/>
      <c r="B77" s="4" t="s">
        <v>260</v>
      </c>
      <c r="C77" s="96" t="s">
        <v>379</v>
      </c>
      <c r="D77" s="4"/>
    </row>
    <row r="78" spans="1:4" ht="32.25" customHeight="1" x14ac:dyDescent="0.25">
      <c r="A78" s="113"/>
      <c r="B78" s="4" t="s">
        <v>174</v>
      </c>
      <c r="C78" s="49" t="s">
        <v>367</v>
      </c>
      <c r="D78" s="4"/>
    </row>
    <row r="79" spans="1:4" ht="18" customHeight="1" x14ac:dyDescent="0.25">
      <c r="A79" s="113"/>
      <c r="B79" s="4" t="s">
        <v>153</v>
      </c>
      <c r="C79" s="49" t="s">
        <v>368</v>
      </c>
      <c r="D79" s="4"/>
    </row>
    <row r="80" spans="1:4" ht="32.25" customHeight="1" x14ac:dyDescent="0.25">
      <c r="A80" s="113"/>
      <c r="B80" s="4" t="s">
        <v>154</v>
      </c>
      <c r="C80" s="87" t="s">
        <v>369</v>
      </c>
      <c r="D80" s="4"/>
    </row>
    <row r="81" spans="1:4" ht="32.25" customHeight="1" x14ac:dyDescent="0.25">
      <c r="A81" s="114"/>
      <c r="B81" s="4" t="s">
        <v>155</v>
      </c>
      <c r="C81" s="87" t="s">
        <v>370</v>
      </c>
      <c r="D81" s="4"/>
    </row>
    <row r="82" spans="1:4" ht="48.75" customHeight="1" x14ac:dyDescent="0.25">
      <c r="A82" s="106" t="s">
        <v>116</v>
      </c>
      <c r="B82" s="107"/>
      <c r="C82" s="107"/>
      <c r="D82" s="108"/>
    </row>
    <row r="83" spans="1:4" ht="32.25" customHeight="1" x14ac:dyDescent="0.25">
      <c r="A83" s="64">
        <v>7</v>
      </c>
      <c r="B83" s="65" t="s">
        <v>156</v>
      </c>
      <c r="C83" s="35">
        <f>SUM(C84:C88)</f>
        <v>173478.39</v>
      </c>
      <c r="D83" s="64" t="s">
        <v>0</v>
      </c>
    </row>
    <row r="84" spans="1:4" ht="18.75" customHeight="1" x14ac:dyDescent="0.25">
      <c r="A84" s="109"/>
      <c r="B84" s="4" t="s">
        <v>238</v>
      </c>
      <c r="C84" s="38" t="s">
        <v>30</v>
      </c>
      <c r="D84" s="16"/>
    </row>
    <row r="85" spans="1:4" ht="18.75" customHeight="1" x14ac:dyDescent="0.25">
      <c r="A85" s="110"/>
      <c r="B85" s="4" t="s">
        <v>239</v>
      </c>
      <c r="C85" s="38" t="s">
        <v>30</v>
      </c>
      <c r="D85" s="16"/>
    </row>
    <row r="86" spans="1:4" ht="18.75" customHeight="1" x14ac:dyDescent="0.25">
      <c r="A86" s="110"/>
      <c r="B86" s="4" t="s">
        <v>240</v>
      </c>
      <c r="C86" s="38">
        <v>152038.39000000001</v>
      </c>
      <c r="D86" s="16"/>
    </row>
    <row r="87" spans="1:4" ht="30" customHeight="1" x14ac:dyDescent="0.25">
      <c r="A87" s="110"/>
      <c r="B87" s="4" t="s">
        <v>241</v>
      </c>
      <c r="C87" s="38">
        <v>21440</v>
      </c>
      <c r="D87" s="16"/>
    </row>
    <row r="88" spans="1:4" ht="33.75" customHeight="1" x14ac:dyDescent="0.25">
      <c r="A88" s="111"/>
      <c r="B88" s="4" t="s">
        <v>242</v>
      </c>
      <c r="C88" s="38" t="s">
        <v>30</v>
      </c>
      <c r="D88" s="16"/>
    </row>
    <row r="89" spans="1:4" ht="30.75" customHeight="1" x14ac:dyDescent="0.25">
      <c r="A89" s="143" t="s">
        <v>243</v>
      </c>
      <c r="B89" s="144"/>
      <c r="C89" s="144"/>
      <c r="D89" s="145"/>
    </row>
    <row r="90" spans="1:4" ht="32.25" customHeight="1" x14ac:dyDescent="0.25">
      <c r="A90" s="64">
        <v>8</v>
      </c>
      <c r="B90" s="65" t="s">
        <v>7</v>
      </c>
      <c r="C90" s="5"/>
      <c r="D90" s="64" t="s">
        <v>0</v>
      </c>
    </row>
    <row r="91" spans="1:4" ht="32.25" customHeight="1" x14ac:dyDescent="0.25">
      <c r="A91" s="109"/>
      <c r="B91" s="4" t="s">
        <v>6</v>
      </c>
      <c r="C91" s="64" t="s">
        <v>30</v>
      </c>
      <c r="D91" s="17"/>
    </row>
    <row r="92" spans="1:4" ht="32.25" customHeight="1" x14ac:dyDescent="0.25">
      <c r="A92" s="110"/>
      <c r="B92" s="4" t="s">
        <v>5</v>
      </c>
      <c r="C92" s="64" t="s">
        <v>30</v>
      </c>
      <c r="D92" s="64" t="s">
        <v>0</v>
      </c>
    </row>
    <row r="93" spans="1:4" ht="47.25" x14ac:dyDescent="0.25">
      <c r="A93" s="110"/>
      <c r="B93" s="4" t="s">
        <v>4</v>
      </c>
      <c r="C93" s="43" t="s">
        <v>268</v>
      </c>
      <c r="D93" s="64" t="s">
        <v>3</v>
      </c>
    </row>
    <row r="94" spans="1:4" ht="48.75" customHeight="1" x14ac:dyDescent="0.25">
      <c r="A94" s="110"/>
      <c r="B94" s="4" t="s">
        <v>123</v>
      </c>
      <c r="C94" s="43" t="s">
        <v>267</v>
      </c>
      <c r="D94" s="64" t="s">
        <v>3</v>
      </c>
    </row>
    <row r="95" spans="1:4" ht="174.75" customHeight="1" x14ac:dyDescent="0.25">
      <c r="A95" s="106" t="s">
        <v>338</v>
      </c>
      <c r="B95" s="107"/>
      <c r="C95" s="107"/>
      <c r="D95" s="108"/>
    </row>
    <row r="96" spans="1:4" ht="36.75" customHeight="1" x14ac:dyDescent="0.25">
      <c r="A96" s="99">
        <v>9</v>
      </c>
      <c r="B96" s="65" t="s">
        <v>127</v>
      </c>
      <c r="C96" s="89" t="s">
        <v>269</v>
      </c>
      <c r="D96" s="16"/>
    </row>
    <row r="97" spans="1:4" ht="35.25" customHeight="1" x14ac:dyDescent="0.25">
      <c r="A97" s="106" t="s">
        <v>270</v>
      </c>
      <c r="B97" s="107"/>
      <c r="C97" s="107"/>
      <c r="D97" s="108"/>
    </row>
    <row r="98" spans="1:4" ht="24" customHeight="1" x14ac:dyDescent="0.25">
      <c r="A98" s="99">
        <v>10</v>
      </c>
      <c r="B98" s="3" t="s">
        <v>1</v>
      </c>
      <c r="C98" s="43">
        <v>16</v>
      </c>
      <c r="D98" s="99" t="s">
        <v>0</v>
      </c>
    </row>
    <row r="99" spans="1:4" ht="36" customHeight="1" x14ac:dyDescent="0.25">
      <c r="A99" s="118" t="s">
        <v>271</v>
      </c>
      <c r="B99" s="119"/>
      <c r="C99" s="119"/>
      <c r="D99" s="120"/>
    </row>
    <row r="100" spans="1:4" ht="33.75" customHeight="1" x14ac:dyDescent="0.25">
      <c r="A100" s="123">
        <v>11</v>
      </c>
      <c r="B100" s="124" t="s">
        <v>273</v>
      </c>
      <c r="C100" s="124"/>
      <c r="D100" s="124"/>
    </row>
    <row r="101" spans="1:4" ht="269.25" customHeight="1" x14ac:dyDescent="0.25">
      <c r="A101" s="123"/>
      <c r="B101" s="124" t="s">
        <v>274</v>
      </c>
      <c r="C101" s="124"/>
      <c r="D101" s="124"/>
    </row>
    <row r="102" spans="1:4" ht="63" customHeight="1" x14ac:dyDescent="0.25">
      <c r="A102" s="124" t="s">
        <v>122</v>
      </c>
      <c r="B102" s="124"/>
      <c r="C102" s="124"/>
      <c r="D102" s="124"/>
    </row>
  </sheetData>
  <mergeCells count="30">
    <mergeCell ref="A102:D102"/>
    <mergeCell ref="A84:A88"/>
    <mergeCell ref="A89:D89"/>
    <mergeCell ref="A91:A94"/>
    <mergeCell ref="A97:D97"/>
    <mergeCell ref="A99:D99"/>
    <mergeCell ref="A21:A25"/>
    <mergeCell ref="A26:D26"/>
    <mergeCell ref="A28:A30"/>
    <mergeCell ref="A32:A36"/>
    <mergeCell ref="A38:A39"/>
    <mergeCell ref="A41:A42"/>
    <mergeCell ref="A43:D43"/>
    <mergeCell ref="A45:A49"/>
    <mergeCell ref="A50:D50"/>
    <mergeCell ref="B100:D100"/>
    <mergeCell ref="A100:A101"/>
    <mergeCell ref="B101:D101"/>
    <mergeCell ref="A61:A74"/>
    <mergeCell ref="A75:D75"/>
    <mergeCell ref="A77:A81"/>
    <mergeCell ref="A82:D82"/>
    <mergeCell ref="A52:A58"/>
    <mergeCell ref="A59:D59"/>
    <mergeCell ref="A95:D95"/>
    <mergeCell ref="A1:D1"/>
    <mergeCell ref="A2:D2"/>
    <mergeCell ref="A3:D3"/>
    <mergeCell ref="A11:A14"/>
    <mergeCell ref="A16:A19"/>
  </mergeCell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4</vt:i4>
      </vt:variant>
    </vt:vector>
  </HeadingPairs>
  <TitlesOfParts>
    <vt:vector size="19" baseType="lpstr">
      <vt:lpstr>1270 Верхнетоемское</vt:lpstr>
      <vt:lpstr>1278 Шенкурское</vt:lpstr>
      <vt:lpstr>1279 Устьянское</vt:lpstr>
      <vt:lpstr>04-01-1116-2012 Тарнога</vt:lpstr>
      <vt:lpstr>1373 Устьянское</vt:lpstr>
      <vt:lpstr>2046 Устьянское</vt:lpstr>
      <vt:lpstr>2047 Устьянское</vt:lpstr>
      <vt:lpstr>2048 Устьянское</vt:lpstr>
      <vt:lpstr>1913 Вельское</vt:lpstr>
      <vt:lpstr>2045 Вельское</vt:lpstr>
      <vt:lpstr>1399 Вельское</vt:lpstr>
      <vt:lpstr>437 Вельское</vt:lpstr>
      <vt:lpstr>1903 Шенкурское</vt:lpstr>
      <vt:lpstr>418 Шенкурское</vt:lpstr>
      <vt:lpstr>1912 Няндомское</vt:lpstr>
      <vt:lpstr>'1270 Верхнетоемское'!Область_печати</vt:lpstr>
      <vt:lpstr>'1278 Шенкурское'!Область_печати</vt:lpstr>
      <vt:lpstr>'1279 Устьянское'!Область_печати</vt:lpstr>
      <vt:lpstr>'2048 Устьянское'!Область_печати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2021-03-18T10:42:13Z</cp:lastPrinted>
  <dcterms:created xsi:type="dcterms:W3CDTF">2018-01-24T08:15:58Z</dcterms:created>
  <dcterms:modified xsi:type="dcterms:W3CDTF">2021-03-31T09:57:20Z</dcterms:modified>
</cp:coreProperties>
</file>